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1-1 - Oprava přejezd..." sheetId="2" r:id="rId2"/>
    <sheet name="2021-1-4 - Trať" sheetId="3" r:id="rId3"/>
    <sheet name="2021-1-2 - Oprava přejezd..." sheetId="4" r:id="rId4"/>
    <sheet name="2021-1-3 - Výměna prah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'2021-1-1 - Oprava přejezd...'!$C$118:$K$257</definedName>
    <definedName name="_xlnm.Print_Area" localSheetId="1">'2021-1-1 - Oprava přejezd...'!$C$4:$J$76,'2021-1-1 - Oprava přejezd...'!$C$82:$J$100,'2021-1-1 - Oprava přejezd...'!$C$106:$J$257</definedName>
    <definedName name="_xlnm.Print_Titles" localSheetId="1">'2021-1-1 - Oprava přejezd...'!$118:$118</definedName>
    <definedName name="_xlnm._FilterDatabase" localSheetId="2" hidden="1">'2021-1-4 - Trať'!$C$118:$K$249</definedName>
    <definedName name="_xlnm.Print_Area" localSheetId="2">'2021-1-4 - Trať'!$C$4:$J$76,'2021-1-4 - Trať'!$C$82:$J$100,'2021-1-4 - Trať'!$C$106:$J$249</definedName>
    <definedName name="_xlnm.Print_Titles" localSheetId="2">'2021-1-4 - Trať'!$118:$118</definedName>
    <definedName name="_xlnm._FilterDatabase" localSheetId="3" hidden="1">'2021-1-2 - Oprava přejezd...'!$C$119:$K$212</definedName>
    <definedName name="_xlnm.Print_Area" localSheetId="3">'2021-1-2 - Oprava přejezd...'!$C$4:$J$76,'2021-1-2 - Oprava přejezd...'!$C$82:$J$101,'2021-1-2 - Oprava přejezd...'!$C$107:$J$212</definedName>
    <definedName name="_xlnm.Print_Titles" localSheetId="3">'2021-1-2 - Oprava přejezd...'!$119:$119</definedName>
    <definedName name="_xlnm._FilterDatabase" localSheetId="4" hidden="1">'2021-1-3 - Výměna prahové...'!$C$118:$K$179</definedName>
    <definedName name="_xlnm.Print_Area" localSheetId="4">'2021-1-3 - Výměna prahové...'!$C$4:$J$76,'2021-1-3 - Výměna prahové...'!$C$82:$J$100,'2021-1-3 - Výměna prahové...'!$C$106:$J$179</definedName>
    <definedName name="_xlnm.Print_Titles" localSheetId="4">'2021-1-3 - Výměna prahové...'!$118:$118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109"/>
  <c i="4" r="J37"/>
  <c r="J36"/>
  <c i="1" r="AY97"/>
  <c i="4" r="J35"/>
  <c i="1" r="AX97"/>
  <c i="4"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3" r="J37"/>
  <c r="J36"/>
  <c i="1" r="AY96"/>
  <c i="3" r="J35"/>
  <c i="1" r="AX96"/>
  <c i="3"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7"/>
  <c r="BH197"/>
  <c r="BG197"/>
  <c r="BF197"/>
  <c r="T197"/>
  <c r="R197"/>
  <c r="P197"/>
  <c r="BI186"/>
  <c r="BH186"/>
  <c r="BG186"/>
  <c r="BF186"/>
  <c r="T186"/>
  <c r="R186"/>
  <c r="P186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113"/>
  <c r="E7"/>
  <c r="E109"/>
  <c i="2" r="J37"/>
  <c r="J36"/>
  <c i="1" r="AY95"/>
  <c i="2" r="J35"/>
  <c i="1" r="AX95"/>
  <c i="2"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5" r="BK178"/>
  <c r="BK175"/>
  <c r="BK172"/>
  <c r="J172"/>
  <c r="BK169"/>
  <c r="J169"/>
  <c r="BK166"/>
  <c r="J166"/>
  <c r="BK163"/>
  <c r="J163"/>
  <c r="BK160"/>
  <c r="J160"/>
  <c r="BK158"/>
  <c r="J158"/>
  <c r="BK156"/>
  <c r="J156"/>
  <c r="BK154"/>
  <c r="J154"/>
  <c r="BK152"/>
  <c r="J152"/>
  <c r="BK148"/>
  <c r="J148"/>
  <c r="BK144"/>
  <c r="J140"/>
  <c r="BK138"/>
  <c r="BK136"/>
  <c r="J133"/>
  <c r="BK129"/>
  <c r="BK127"/>
  <c i="4" r="J203"/>
  <c r="J196"/>
  <c r="BK190"/>
  <c r="J187"/>
  <c r="J181"/>
  <c r="J178"/>
  <c r="J170"/>
  <c r="J168"/>
  <c r="BK166"/>
  <c r="J162"/>
  <c r="J160"/>
  <c r="BK158"/>
  <c r="J154"/>
  <c r="BK152"/>
  <c r="BK150"/>
  <c r="BK148"/>
  <c r="BK146"/>
  <c r="BK144"/>
  <c r="BK142"/>
  <c r="BK134"/>
  <c r="BK132"/>
  <c r="BK128"/>
  <c r="BK126"/>
  <c r="J123"/>
  <c i="3" r="BK247"/>
  <c r="J247"/>
  <c r="BK244"/>
  <c r="BK241"/>
  <c r="BK238"/>
  <c r="BK229"/>
  <c r="BK220"/>
  <c r="BK216"/>
  <c r="J211"/>
  <c r="BK175"/>
  <c r="BK169"/>
  <c r="J167"/>
  <c r="BK160"/>
  <c r="BK155"/>
  <c r="J155"/>
  <c r="BK151"/>
  <c r="J144"/>
  <c r="J140"/>
  <c r="J137"/>
  <c i="2" r="BK256"/>
  <c r="J250"/>
  <c r="BK247"/>
  <c r="J240"/>
  <c r="BK237"/>
  <c r="J234"/>
  <c r="J231"/>
  <c r="BK223"/>
  <c r="J213"/>
  <c r="J211"/>
  <c r="J209"/>
  <c r="BK205"/>
  <c r="BK197"/>
  <c r="BK193"/>
  <c r="J190"/>
  <c r="J185"/>
  <c r="J173"/>
  <c r="BK167"/>
  <c r="BK165"/>
  <c r="BK163"/>
  <c r="J157"/>
  <c r="J151"/>
  <c r="BK149"/>
  <c r="J147"/>
  <c r="J145"/>
  <c r="BK137"/>
  <c r="J126"/>
  <c r="BK122"/>
  <c i="1" r="AS94"/>
  <c i="5" r="J178"/>
  <c r="J175"/>
  <c r="J144"/>
  <c r="BK140"/>
  <c r="J138"/>
  <c r="J136"/>
  <c r="J131"/>
  <c r="J127"/>
  <c r="J124"/>
  <c r="BK122"/>
  <c i="4" r="BK211"/>
  <c r="J211"/>
  <c r="J209"/>
  <c r="J207"/>
  <c r="BK205"/>
  <c r="J201"/>
  <c r="J190"/>
  <c r="BK187"/>
  <c r="J184"/>
  <c r="J176"/>
  <c r="BK160"/>
  <c r="J158"/>
  <c r="J156"/>
  <c r="J152"/>
  <c r="J142"/>
  <c r="J138"/>
  <c r="J136"/>
  <c r="J128"/>
  <c r="J126"/>
  <c i="3" r="J241"/>
  <c r="J225"/>
  <c r="J220"/>
  <c r="J216"/>
  <c r="J206"/>
  <c r="J186"/>
  <c r="J184"/>
  <c r="J173"/>
  <c r="BK137"/>
  <c r="J133"/>
  <c r="BK129"/>
  <c i="2" r="BK253"/>
  <c r="J247"/>
  <c r="BK245"/>
  <c r="BK243"/>
  <c r="BK234"/>
  <c r="BK228"/>
  <c r="BK225"/>
  <c r="J223"/>
  <c r="J221"/>
  <c r="BK217"/>
  <c r="J215"/>
  <c r="BK211"/>
  <c r="BK209"/>
  <c r="BK195"/>
  <c r="BK190"/>
  <c r="BK188"/>
  <c r="BK185"/>
  <c r="J183"/>
  <c r="BK181"/>
  <c r="BK179"/>
  <c r="BK175"/>
  <c r="J171"/>
  <c r="J163"/>
  <c r="BK159"/>
  <c r="BK157"/>
  <c r="BK153"/>
  <c r="J149"/>
  <c r="BK145"/>
  <c r="BK142"/>
  <c r="BK133"/>
  <c r="BK129"/>
  <c r="J122"/>
  <c i="5" r="BK133"/>
  <c r="BK131"/>
  <c r="J129"/>
  <c r="BK124"/>
  <c r="J122"/>
  <c i="4" r="BK209"/>
  <c r="BK207"/>
  <c r="BK199"/>
  <c r="BK193"/>
  <c r="BK174"/>
  <c r="BK172"/>
  <c r="BK170"/>
  <c r="BK168"/>
  <c r="BK162"/>
  <c r="BK156"/>
  <c r="J150"/>
  <c r="J148"/>
  <c r="J146"/>
  <c r="BK140"/>
  <c r="BK138"/>
  <c r="BK136"/>
  <c r="J134"/>
  <c r="BK123"/>
  <c i="3" r="J229"/>
  <c r="BK225"/>
  <c r="BK211"/>
  <c r="BK206"/>
  <c r="BK201"/>
  <c r="J197"/>
  <c r="BK186"/>
  <c r="BK179"/>
  <c r="J175"/>
  <c r="BK165"/>
  <c r="J160"/>
  <c r="J151"/>
  <c r="BK147"/>
  <c r="BK144"/>
  <c r="J129"/>
  <c r="BK122"/>
  <c i="2" r="J228"/>
  <c r="J217"/>
  <c r="J201"/>
  <c r="J195"/>
  <c r="J193"/>
  <c r="BK183"/>
  <c r="J177"/>
  <c r="J169"/>
  <c r="BK161"/>
  <c r="J155"/>
  <c r="J153"/>
  <c r="BK151"/>
  <c r="BK147"/>
  <c r="J142"/>
  <c r="BK140"/>
  <c r="BK126"/>
  <c i="4" r="J205"/>
  <c r="BK203"/>
  <c r="BK201"/>
  <c r="J199"/>
  <c r="BK196"/>
  <c r="J193"/>
  <c r="BK184"/>
  <c r="BK181"/>
  <c r="BK178"/>
  <c r="BK176"/>
  <c r="J174"/>
  <c r="J172"/>
  <c r="J166"/>
  <c r="BK154"/>
  <c r="J144"/>
  <c r="J140"/>
  <c r="J132"/>
  <c i="3" r="J244"/>
  <c r="J238"/>
  <c r="J201"/>
  <c r="BK197"/>
  <c r="BK184"/>
  <c r="J179"/>
  <c r="BK173"/>
  <c r="J169"/>
  <c r="BK167"/>
  <c r="J165"/>
  <c r="J147"/>
  <c r="BK140"/>
  <c r="BK133"/>
  <c r="J122"/>
  <c i="2" r="J256"/>
  <c r="J253"/>
  <c r="BK250"/>
  <c r="J245"/>
  <c r="J243"/>
  <c r="BK240"/>
  <c r="J237"/>
  <c r="BK231"/>
  <c r="J225"/>
  <c r="BK221"/>
  <c r="BK215"/>
  <c r="BK213"/>
  <c r="J205"/>
  <c r="BK201"/>
  <c r="J197"/>
  <c r="J188"/>
  <c r="J181"/>
  <c r="J179"/>
  <c r="BK177"/>
  <c r="J175"/>
  <c r="BK173"/>
  <c r="BK171"/>
  <c r="BK169"/>
  <c r="J167"/>
  <c r="J165"/>
  <c r="J161"/>
  <c r="J159"/>
  <c r="BK155"/>
  <c r="J140"/>
  <c r="J137"/>
  <c r="J133"/>
  <c r="J129"/>
  <c l="1" r="BK121"/>
  <c r="BK120"/>
  <c r="J120"/>
  <c r="J97"/>
  <c r="R227"/>
  <c i="3" r="BK121"/>
  <c r="J121"/>
  <c r="J98"/>
  <c r="BK237"/>
  <c r="J237"/>
  <c r="J99"/>
  <c i="4" r="R122"/>
  <c r="R121"/>
  <c r="BK198"/>
  <c r="J198"/>
  <c r="J100"/>
  <c i="2" r="P121"/>
  <c r="P120"/>
  <c r="BK227"/>
  <c r="J227"/>
  <c r="J99"/>
  <c i="3" r="T121"/>
  <c r="T120"/>
  <c r="T119"/>
  <c r="T237"/>
  <c i="4" r="P122"/>
  <c r="P121"/>
  <c r="P180"/>
  <c r="R198"/>
  <c i="2" r="T121"/>
  <c r="T120"/>
  <c r="T119"/>
  <c r="T227"/>
  <c i="3" r="P121"/>
  <c r="P120"/>
  <c r="R237"/>
  <c i="4" r="T122"/>
  <c r="T121"/>
  <c r="R180"/>
  <c r="T198"/>
  <c i="2" r="R121"/>
  <c r="R120"/>
  <c r="R119"/>
  <c r="P227"/>
  <c i="3" r="R121"/>
  <c r="R120"/>
  <c r="R119"/>
  <c r="P237"/>
  <c i="4" r="BK122"/>
  <c r="J122"/>
  <c r="J98"/>
  <c r="BK180"/>
  <c r="J180"/>
  <c r="J99"/>
  <c r="T180"/>
  <c r="P198"/>
  <c i="5" r="BK121"/>
  <c r="J121"/>
  <c r="J98"/>
  <c r="P121"/>
  <c r="P120"/>
  <c r="R121"/>
  <c r="R120"/>
  <c r="T121"/>
  <c r="T120"/>
  <c r="BK168"/>
  <c r="J168"/>
  <c r="J99"/>
  <c r="P168"/>
  <c r="R168"/>
  <c r="T168"/>
  <c i="2" r="E85"/>
  <c r="F91"/>
  <c r="F92"/>
  <c r="BE126"/>
  <c r="BE142"/>
  <c r="BE155"/>
  <c r="BE161"/>
  <c r="BE169"/>
  <c r="BE171"/>
  <c r="BE177"/>
  <c r="BE183"/>
  <c r="BE193"/>
  <c r="BE205"/>
  <c r="BE211"/>
  <c r="BE213"/>
  <c r="BE228"/>
  <c r="BE247"/>
  <c r="BE256"/>
  <c i="3" r="E85"/>
  <c r="J89"/>
  <c r="F92"/>
  <c r="BE122"/>
  <c r="BE147"/>
  <c r="BE155"/>
  <c r="BE173"/>
  <c r="BE206"/>
  <c r="BE211"/>
  <c r="BE216"/>
  <c r="BE225"/>
  <c r="BE229"/>
  <c r="BE241"/>
  <c i="4" r="E85"/>
  <c r="F91"/>
  <c r="J92"/>
  <c r="BE136"/>
  <c r="BE140"/>
  <c r="BE142"/>
  <c r="BE144"/>
  <c r="BE154"/>
  <c r="BE156"/>
  <c r="BE158"/>
  <c r="BE160"/>
  <c r="BE187"/>
  <c i="5" r="J92"/>
  <c i="2" r="BE129"/>
  <c r="BE145"/>
  <c r="BE149"/>
  <c r="BE165"/>
  <c r="BE167"/>
  <c r="BE179"/>
  <c r="BE197"/>
  <c r="BE221"/>
  <c r="BE225"/>
  <c r="BE243"/>
  <c r="BE245"/>
  <c r="BE250"/>
  <c i="3" r="J91"/>
  <c r="J116"/>
  <c r="BE133"/>
  <c r="BE137"/>
  <c r="BE169"/>
  <c r="BE175"/>
  <c r="BE238"/>
  <c r="BE244"/>
  <c i="4" r="F92"/>
  <c r="J114"/>
  <c r="BE126"/>
  <c r="BE128"/>
  <c r="BE146"/>
  <c r="BE148"/>
  <c r="BE150"/>
  <c r="BE152"/>
  <c r="BE178"/>
  <c r="BE184"/>
  <c r="BE201"/>
  <c r="BE205"/>
  <c i="5" r="E85"/>
  <c r="F91"/>
  <c r="BE127"/>
  <c r="BE163"/>
  <c i="2" r="J89"/>
  <c r="J92"/>
  <c r="J115"/>
  <c r="BE122"/>
  <c r="BE137"/>
  <c r="BE151"/>
  <c r="BE163"/>
  <c r="BE173"/>
  <c r="BE188"/>
  <c r="BE190"/>
  <c r="BE201"/>
  <c r="BE209"/>
  <c r="BE231"/>
  <c r="BE237"/>
  <c i="3" r="F91"/>
  <c r="BE140"/>
  <c r="BE144"/>
  <c r="BE151"/>
  <c r="BE160"/>
  <c r="BE165"/>
  <c r="BE167"/>
  <c r="BE184"/>
  <c r="BE220"/>
  <c i="4" r="J91"/>
  <c r="BE123"/>
  <c r="BE132"/>
  <c r="BE134"/>
  <c r="BE138"/>
  <c r="BE166"/>
  <c r="BE170"/>
  <c r="BE174"/>
  <c r="BE190"/>
  <c r="BE193"/>
  <c r="BE196"/>
  <c r="BE203"/>
  <c r="BE211"/>
  <c i="5" r="J91"/>
  <c r="J113"/>
  <c r="F116"/>
  <c r="BE129"/>
  <c r="BE133"/>
  <c r="BE136"/>
  <c r="BE140"/>
  <c i="2" r="BE133"/>
  <c r="BE140"/>
  <c r="BE147"/>
  <c r="BE153"/>
  <c r="BE157"/>
  <c r="BE159"/>
  <c r="BE175"/>
  <c r="BE181"/>
  <c r="BE185"/>
  <c r="BE195"/>
  <c r="BE215"/>
  <c r="BE217"/>
  <c r="BE223"/>
  <c r="BE234"/>
  <c r="BE240"/>
  <c r="BE253"/>
  <c i="3" r="BE129"/>
  <c r="BE179"/>
  <c r="BE186"/>
  <c r="BE197"/>
  <c r="BE201"/>
  <c r="BE247"/>
  <c i="4" r="BE162"/>
  <c r="BE168"/>
  <c r="BE172"/>
  <c r="BE176"/>
  <c r="BE181"/>
  <c r="BE199"/>
  <c r="BE207"/>
  <c r="BE209"/>
  <c i="5" r="BE122"/>
  <c r="BE124"/>
  <c r="BE131"/>
  <c r="BE138"/>
  <c r="BE144"/>
  <c r="BE148"/>
  <c r="BE152"/>
  <c r="BE154"/>
  <c r="BE156"/>
  <c r="BE158"/>
  <c r="BE160"/>
  <c r="BE166"/>
  <c r="BE169"/>
  <c r="BE172"/>
  <c r="BE175"/>
  <c r="BE178"/>
  <c i="2" r="J34"/>
  <c i="1" r="AW95"/>
  <c i="4" r="F36"/>
  <c i="1" r="BC97"/>
  <c i="3" r="F34"/>
  <c i="1" r="BA96"/>
  <c i="3" r="F37"/>
  <c i="1" r="BD96"/>
  <c i="2" r="F34"/>
  <c i="1" r="BA95"/>
  <c i="5" r="J34"/>
  <c i="1" r="AW98"/>
  <c i="3" r="F35"/>
  <c i="1" r="BB96"/>
  <c i="5" r="F35"/>
  <c i="1" r="BB98"/>
  <c i="5" r="F37"/>
  <c i="1" r="BD98"/>
  <c i="3" r="J34"/>
  <c i="1" r="AW96"/>
  <c i="4" r="F37"/>
  <c i="1" r="BD97"/>
  <c i="3" r="F36"/>
  <c i="1" r="BC96"/>
  <c i="5" r="F34"/>
  <c i="1" r="BA98"/>
  <c i="2" r="F35"/>
  <c i="1" r="BB95"/>
  <c i="4" r="F34"/>
  <c i="1" r="BA97"/>
  <c i="2" r="F37"/>
  <c i="1" r="BD95"/>
  <c i="4" r="J34"/>
  <c i="1" r="AW97"/>
  <c i="2" r="F36"/>
  <c i="1" r="BC95"/>
  <c i="4" r="F35"/>
  <c i="1" r="BB97"/>
  <c i="5" r="F36"/>
  <c i="1" r="BC98"/>
  <c i="5" l="1" r="R119"/>
  <c r="T119"/>
  <c i="2" r="P119"/>
  <c i="1" r="AU95"/>
  <c i="4" r="T120"/>
  <c r="R120"/>
  <c i="5" r="P119"/>
  <c i="1" r="AU98"/>
  <c i="3" r="P119"/>
  <c i="1" r="AU96"/>
  <c i="4" r="P120"/>
  <c i="1" r="AU97"/>
  <c i="2" r="J121"/>
  <c r="J98"/>
  <c i="3" r="BK120"/>
  <c r="BK119"/>
  <c r="J119"/>
  <c r="J96"/>
  <c i="2" r="BK119"/>
  <c r="J119"/>
  <c r="J96"/>
  <c i="4" r="BK121"/>
  <c r="J121"/>
  <c r="J97"/>
  <c i="5" r="BK120"/>
  <c r="J120"/>
  <c r="J97"/>
  <c i="1" r="BA94"/>
  <c r="AW94"/>
  <c r="AK30"/>
  <c i="4" r="J33"/>
  <c i="1" r="AV97"/>
  <c r="AT97"/>
  <c i="4" r="F33"/>
  <c i="1" r="AZ97"/>
  <c i="2" r="F33"/>
  <c i="1" r="AZ95"/>
  <c i="2" r="J33"/>
  <c i="1" r="AV95"/>
  <c r="AT95"/>
  <c i="3" r="J33"/>
  <c i="1" r="AV96"/>
  <c r="AT96"/>
  <c r="BD94"/>
  <c r="W33"/>
  <c i="5" r="J33"/>
  <c i="1" r="AV98"/>
  <c r="AT98"/>
  <c r="BB94"/>
  <c r="W31"/>
  <c r="BC94"/>
  <c r="AY94"/>
  <c i="3" r="F33"/>
  <c i="1" r="AZ96"/>
  <c i="5" r="F33"/>
  <c i="1" r="AZ98"/>
  <c i="4" l="1" r="BK120"/>
  <c r="J120"/>
  <c i="3" r="J120"/>
  <c r="J97"/>
  <c i="5" r="BK119"/>
  <c r="J119"/>
  <c r="J96"/>
  <c i="1" r="AU94"/>
  <c r="W32"/>
  <c r="AX94"/>
  <c r="AZ94"/>
  <c r="W29"/>
  <c r="W30"/>
  <c i="2" r="J30"/>
  <c i="1" r="AG95"/>
  <c r="AN95"/>
  <c i="3" r="J30"/>
  <c i="1" r="AG96"/>
  <c r="AN96"/>
  <c i="4" r="J30"/>
  <c i="1" r="AG97"/>
  <c r="AN97"/>
  <c i="4" l="1" r="J96"/>
  <c i="3" r="J39"/>
  <c i="2" r="J39"/>
  <c i="4" r="J39"/>
  <c i="1" r="AV94"/>
  <c r="AK29"/>
  <c i="5" r="J30"/>
  <c i="1" r="AG98"/>
  <c r="AN98"/>
  <c i="5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<sst xmlns="http://schemas.openxmlformats.org/spreadsheetml/2006/main">
  <si>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</si>
  <si>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</si>
  <si>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</si>
  <si>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</si>
  <si>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{771fbb8b-3320-47c9-bcbf-c8096aac4165}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</si>
  <si>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</si>
  <si>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</si>
  <si>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</si>
  <si>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</si>
  <si>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</si>
  <si>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</si>
  <si>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</si>
  <si>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</si>
  <si>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</si>
  <si>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</si>
  <si>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</si>
  <si>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</si>
  <si>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přejezdu P3675 v km 210,726 na trati Dobronín - Šlapanov</t>
  </si>
  <si>
    <t>KSO:</t>
  </si>
  <si>
    <t>CC-CZ:</t>
  </si>
  <si>
    <t>Místo:</t>
  </si>
  <si>
    <t xml:space="preserve"> </t>
  </si>
  <si>
    <t>Datum:</t>
  </si>
  <si>
    <t>26. 1. 2021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</si>
  <si>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</si>
  <si>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</si>
  <si>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</si>
  <si>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</si>
  <si>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</si>
  <si>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</si>
  <si>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</si>
  <si>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</si>
  <si>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</si>
  <si>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</si>
  <si>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</si>
  <si>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</si>
  <si>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</si>
  <si>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</si>
  <si>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</si>
  <si>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</si>
  <si>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</si>
  <si>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</si>
  <si>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</si>
  <si>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</si>
  <si>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</si>
  <si>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</si>
  <si>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</si>
  <si>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</si>
  <si>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</si>
  <si>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</si>
  <si>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</si>
  <si>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</si>
  <si>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</si>
  <si>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</si>
  <si>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</si>
  <si>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</si>
  <si>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</si>
  <si>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</si>
  <si>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</si>
  <si>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</si>
  <si>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</si>
  <si>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</si>
  <si>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</si>
  <si>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</si>
  <si>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</si>
  <si>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</si>
  <si>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</si>
  <si>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</si>
  <si>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</si>
  <si>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</si>
  <si>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</si>
  <si>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</si>
  <si>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</si>
  <si>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</si>
  <si>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</si>
  <si>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</si>
  <si>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</si>
  <si>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</si>
  <si>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2021-1-1</t>
  </si>
  <si>
    <t>Oprava přejezdu v km 210,726 P3676</t>
  </si>
  <si>
    <t>STA</t>
  </si>
  <si>
    <t>1</t>
  </si>
  <si>
    <t>{0c0f4e61-ce95-444b-9503-d89ca6d46e6f}</t>
  </si>
  <si>
    <t>2</t>
  </si>
  <si>
    <t>2021-1-4</t>
  </si>
  <si>
    <t>Trať</t>
  </si>
  <si>
    <t>{262ce777-2845-4edf-9075-10a36d9c3bf7}</t>
  </si>
  <si>
    <t>2021-1-2</t>
  </si>
  <si>
    <t>Oprava přejezdu v km 214,503 P3677</t>
  </si>
  <si>
    <t>{3245512b-2c5e-452b-8efb-631ccba2862a}</t>
  </si>
  <si>
    <t>2021-1-3</t>
  </si>
  <si>
    <t>Výměna prahové vpusti u P3674 v km 204,516</t>
  </si>
  <si>
    <t>{f3ded664-13fe-4fec-817f-4edb1ea94014}</t>
  </si>
  <si>
    <t>KRYCÍ LIST SOUPISU PRACÍ</t>
  </si>
  <si>
    <t>Objekt:</t>
  </si>
  <si>
    <t>2021-1-1 - Oprava přejezdu v km 210,726 P3676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</si>
  <si>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</si>
  <si>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</si>
  <si>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</si>
  <si>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</si>
  <si>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</si>
  <si>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</si>
  <si>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</si>
  <si>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</si>
  <si>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</si>
  <si>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</si>
  <si>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</si>
  <si>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</si>
  <si>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</si>
  <si>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</si>
  <si>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</si>
  <si>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</si>
  <si>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</si>
  <si>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</si>
  <si>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</si>
  <si>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</si>
  <si>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</si>
  <si>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</si>
  <si>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</si>
  <si>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</si>
  <si>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</si>
  <si>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</si>
  <si>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</si>
  <si>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5905035010</t>
  </si>
  <si>
    <t>Výměna KL malou těžící mechanizací mimo lavičku lože otevřené</t>
  </si>
  <si>
    <t>m3</t>
  </si>
  <si>
    <t>4</t>
  </si>
  <si>
    <t>-1642806185</t>
  </si>
  <si>
    <t>PP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</si>
  <si>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</si>
  <si>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VV</t>
  </si>
  <si>
    <t>110*1*0,15*0,3</t>
  </si>
  <si>
    <t>Součet</t>
  </si>
  <si>
    <t>M</t>
  </si>
  <si>
    <t>5955101000.1</t>
  </si>
  <si>
    <t>Kamenivo drcené štěrk frakce 31,5/63 třídy BI</t>
  </si>
  <si>
    <t>t</t>
  </si>
  <si>
    <t>8</t>
  </si>
  <si>
    <t>1414870267</t>
  </si>
  <si>
    <t>4,95*1,8</t>
  </si>
  <si>
    <t>3</t>
  </si>
  <si>
    <t>5905035110</t>
  </si>
  <si>
    <t>Výměna KL malou těžící mechanizací včetně lavičky pod ložnou plochou pražce lože otevřené</t>
  </si>
  <si>
    <t>587172847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</si>
  <si>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</si>
  <si>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(28*3,5*0,4)</t>
  </si>
  <si>
    <t>5955101000</t>
  </si>
  <si>
    <t>926466478</t>
  </si>
  <si>
    <t>39,2*1,8</t>
  </si>
  <si>
    <t>5905055010</t>
  </si>
  <si>
    <t>Odstranění stávajícího kolejového lože odtěžením v koleji</t>
  </si>
  <si>
    <t>420700673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</si>
  <si>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</si>
  <si>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12*3,5*0,4</t>
  </si>
  <si>
    <t>6</t>
  </si>
  <si>
    <t>5905060010</t>
  </si>
  <si>
    <t>Zřízení nového kolejového lože v koleji</t>
  </si>
  <si>
    <t>-561446704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</si>
  <si>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</si>
  <si>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7</t>
  </si>
  <si>
    <t>-1109309876</t>
  </si>
  <si>
    <t>16,8*1,8</t>
  </si>
  <si>
    <t>5956140040.R</t>
  </si>
  <si>
    <t>Přejezdový pražec VPS vystrojený dvojitou podkladnicí, tuhá svěrka ŽS4 antikorozní</t>
  </si>
  <si>
    <t>ks</t>
  </si>
  <si>
    <t>-1971492268</t>
  </si>
  <si>
    <t>9</t>
  </si>
  <si>
    <t>5906130400</t>
  </si>
  <si>
    <t>Montáž kolejového roštu v ose koleje pražce betonové vystrojené tv. S49 rozdělení "u"</t>
  </si>
  <si>
    <t>km</t>
  </si>
  <si>
    <t>1959251602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</si>
  <si>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</si>
  <si>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10</t>
  </si>
  <si>
    <t>5906140095</t>
  </si>
  <si>
    <t>Demontáž kolejového roštu koleje v ose koleje pražce dřevěné tv. S49 rozdělení "e"</t>
  </si>
  <si>
    <t>-1141489032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</si>
  <si>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</si>
  <si>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11</t>
  </si>
  <si>
    <t>5907015497</t>
  </si>
  <si>
    <t>Ojedinělá výměna kolejnic současně s výměnou pryžové podložky tv. S49 rozdělení "e"</t>
  </si>
  <si>
    <t>m</t>
  </si>
  <si>
    <t>1139363209</t>
  </si>
  <si>
    <t>Ojedinělá výměna kolejnic současně s výměnou pryžové podložky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</si>
  <si>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12</t>
  </si>
  <si>
    <t>5907020497</t>
  </si>
  <si>
    <t>Souvislá výměna kolejnic současně s výměnou pryžové podložky tv. S49 rozdělení "e"</t>
  </si>
  <si>
    <t>1298645599</t>
  </si>
  <si>
    <t>Souvislá výměna kolejnic současně s výměnou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</si>
  <si>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13</t>
  </si>
  <si>
    <t>5957110030</t>
  </si>
  <si>
    <t>Kolejnice tv. 49 E 1, třídy R260</t>
  </si>
  <si>
    <t>-866458311</t>
  </si>
  <si>
    <t>14</t>
  </si>
  <si>
    <t>5958158005</t>
  </si>
  <si>
    <t xml:space="preserve">Podložka pryžová pod patu kolejnice S49  183/126/6</t>
  </si>
  <si>
    <t>kus</t>
  </si>
  <si>
    <t>-1499111505</t>
  </si>
  <si>
    <t>5907050120</t>
  </si>
  <si>
    <t>Dělení kolejnic kyslíkem soustavy S49 nebo T</t>
  </si>
  <si>
    <t>1973359127</t>
  </si>
  <si>
    <t>Dělení kolejnic kyslíkem soustavy S49 nebo T. Poznámka: 1. V cenách jsou započteny náklady na manipulaci, podložení, označení a provedení řezu kolejnice.</t>
  </si>
  <si>
    <t>16</t>
  </si>
  <si>
    <t>5907055010</t>
  </si>
  <si>
    <t>Vrtání kolejnic otvor o průměru do 10 mm</t>
  </si>
  <si>
    <t>1173383958</t>
  </si>
  <si>
    <t>Vrtání kolejnic otvor o průměru do 10 mm. Poznámka: 1. V cenách jsou započteny náklady na manipulaci, podložení, označení a provedení vrtu ve stojině kolejnice.</t>
  </si>
  <si>
    <t>17</t>
  </si>
  <si>
    <t>5910020030</t>
  </si>
  <si>
    <t>Svařování kolejnic termitem plný předehřev standardní spára svar sériový tv. S49</t>
  </si>
  <si>
    <t>svar</t>
  </si>
  <si>
    <t>313599435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</si>
  <si>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</si>
  <si>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18</t>
  </si>
  <si>
    <t>5910035030</t>
  </si>
  <si>
    <t>Dosažení dovolené upínací teploty v BK prodloužením kolejnicového pásu v koleji tv. S49</t>
  </si>
  <si>
    <t>613877506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</si>
  <si>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</si>
  <si>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19</t>
  </si>
  <si>
    <t>5910040040</t>
  </si>
  <si>
    <t>Umožnění volné dilatace kolejnice demontáž upevňovadel bez osazení kluzných podložek rozdělení pražců "e"</t>
  </si>
  <si>
    <t>-799416608</t>
  </si>
  <si>
    <t>Umožnění volné dilatace kolejnice demontáž upevňovadel bez osazení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</si>
  <si>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</t>
  </si>
  <si>
    <t>5910040140</t>
  </si>
  <si>
    <t>Umožnění volné dilatace kolejnice montáž upevňovadel bez odstranění kluzných podložek rozdělení pražců "e"</t>
  </si>
  <si>
    <t>-1695576294</t>
  </si>
  <si>
    <t>Umožnění volné dilatace kolejnice montáž upevňovadel bez odstranění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</si>
  <si>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5913215020</t>
  </si>
  <si>
    <t>Demontáž kolejnicových dílů přejezdu ochranná kolejnice</t>
  </si>
  <si>
    <t>164206219</t>
  </si>
  <si>
    <t>Demontáž kolejnicových dílů přejezdu ochranná kolejnice. Poznámka: 1. V cenách jsou započteny náklady na demontáž a naložení na dopravní prostředek.</t>
  </si>
  <si>
    <t>22</t>
  </si>
  <si>
    <t>5913215040</t>
  </si>
  <si>
    <t>Demontáž kolejnicových dílů přejezdu náběhový klín</t>
  </si>
  <si>
    <t>823638472</t>
  </si>
  <si>
    <t>Demontáž kolejnicových dílů přejezdu náběhový klín. Poznámka: 1. V cenách jsou započteny náklady na demontáž a naložení na dopravní prostředek.</t>
  </si>
  <si>
    <t>23</t>
  </si>
  <si>
    <t>5913220020</t>
  </si>
  <si>
    <t>Montáž kolejnicových dílů přejezdu ochranná kolejnice</t>
  </si>
  <si>
    <t>1791344113</t>
  </si>
  <si>
    <t>Montáž kolejnicových dílů přejezdu ochranná kolejnice. Poznámka: 1. V cenách jsou započteny náklady na montáž a manipulaci. 2. V cenách nejsou obsaženy náklady na dodávku materiálu.</t>
  </si>
  <si>
    <t>24</t>
  </si>
  <si>
    <t>5913220040</t>
  </si>
  <si>
    <t>Montáž kolejnicových dílů přejezdu náběhový klín</t>
  </si>
  <si>
    <t>-303779327</t>
  </si>
  <si>
    <t>Montáž kolejnicových dílů přejezdu náběhový klín. Poznámka: 1. V cenách jsou započteny náklady na montáž a manipulaci. 2. V cenách nejsou obsaženy náklady na dodávku materiálu.</t>
  </si>
  <si>
    <t>25</t>
  </si>
  <si>
    <t>5963104050</t>
  </si>
  <si>
    <t>Přejezd železobetonový náběhový klín</t>
  </si>
  <si>
    <t>-992790353</t>
  </si>
  <si>
    <t>26</t>
  </si>
  <si>
    <t>5913235010</t>
  </si>
  <si>
    <t>Dělení AB komunikace řezáním hloubky do 10 cm</t>
  </si>
  <si>
    <t>1455991270</t>
  </si>
  <si>
    <t>Dělení AB komunikace řezáním hloubky do 10 cm. Poznámka: 1. V cenách jsou započteny náklady na provedení úkolu.</t>
  </si>
  <si>
    <t>27</t>
  </si>
  <si>
    <t>5913235020</t>
  </si>
  <si>
    <t>Dělení AB komunikace řezáním hloubky do 20 cm</t>
  </si>
  <si>
    <t>480911874</t>
  </si>
  <si>
    <t>Dělení AB komunikace řezáním hloubky do 20 cm. Poznámka: 1. V cenách jsou započteny náklady na provedení úkolu.</t>
  </si>
  <si>
    <t>28</t>
  </si>
  <si>
    <t>5913240020</t>
  </si>
  <si>
    <t>Odstranění AB komunikace odtěžením nebo frézováním hloubky do 20 cm</t>
  </si>
  <si>
    <t>m2</t>
  </si>
  <si>
    <t>1780056589</t>
  </si>
  <si>
    <t>Odstranění AB komunikace odtěžením nebo frézováním hloubky do 20 cm. Poznámka: 1. V cenách jsou započteny náklady na odtěžení nebo frézování a naložení výzisku na dopravní prostředek.</t>
  </si>
  <si>
    <t>36+41+14</t>
  </si>
  <si>
    <t>29</t>
  </si>
  <si>
    <t>5913245010</t>
  </si>
  <si>
    <t>Oprava komunikace vyplněním trhlin zálivkovou hmotou</t>
  </si>
  <si>
    <t>1564906832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</si>
  <si>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</si>
  <si>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30</t>
  </si>
  <si>
    <t>5913245010.R</t>
  </si>
  <si>
    <t>Spojovací postřik asfaltovvý</t>
  </si>
  <si>
    <t>-1518293188</t>
  </si>
  <si>
    <t>111*2</t>
  </si>
  <si>
    <t>31</t>
  </si>
  <si>
    <t>5913245011.R</t>
  </si>
  <si>
    <t>Spojovací postřik infiltrační</t>
  </si>
  <si>
    <t>-746515968</t>
  </si>
  <si>
    <t>32</t>
  </si>
  <si>
    <t>5963152000</t>
  </si>
  <si>
    <t>Asfaltová zálivka pro trhliny a spáry</t>
  </si>
  <si>
    <t>kg</t>
  </si>
  <si>
    <t>-1930075565</t>
  </si>
  <si>
    <t>33</t>
  </si>
  <si>
    <t>5963146000</t>
  </si>
  <si>
    <t>Asfaltový beton ACO 11S 50/70 střednězrnný-obrusná vrstva</t>
  </si>
  <si>
    <t>-1685258906</t>
  </si>
  <si>
    <t>91*0,05*2,5</t>
  </si>
  <si>
    <t>34</t>
  </si>
  <si>
    <t>5963146015</t>
  </si>
  <si>
    <t>Asfaltový beton ACL 22S 50/70 velmi hrubozrnný-ložní vrstva</t>
  </si>
  <si>
    <t>764363320</t>
  </si>
  <si>
    <t>35</t>
  </si>
  <si>
    <t>5963146025</t>
  </si>
  <si>
    <t>Asfaltový beton ACP 22S 50/70 hrubozrnný podkladní vrstva</t>
  </si>
  <si>
    <t>-45026987</t>
  </si>
  <si>
    <t>91*0,10*2,5</t>
  </si>
  <si>
    <t>36</t>
  </si>
  <si>
    <t>5913255040</t>
  </si>
  <si>
    <t>Zřízení konstrukce vozovky asfaltobetonové s podkladní, ložní a obrusnou vrstvou tloušťky do 20 cm</t>
  </si>
  <si>
    <t>-1697953777</t>
  </si>
  <si>
    <t>Zřízení konstrukce vozovky asfaltobetonové s podkladní, ložní a obrusnou vrstvou tloušťky do 20 cm. Poznámka: 1. V cenách jsou započteny náklady na zřízení vozovky s živičným na podkladu ze stmelených vrstev a na manipulaci. 2. V cenách nejsou obsaženy náklady na dodávku materiálu.</t>
  </si>
  <si>
    <t>37</t>
  </si>
  <si>
    <t>7499700400.R</t>
  </si>
  <si>
    <t xml:space="preserve"> Barva na vodorovné dopravní značení bílá</t>
  </si>
  <si>
    <t>soub</t>
  </si>
  <si>
    <t>-18413405</t>
  </si>
  <si>
    <t xml:space="preserve">Nátěry trakčního vedení  Barva a řed. pro bezpečnostní bíločervený pruh na podpěře TV</t>
  </si>
  <si>
    <t>38</t>
  </si>
  <si>
    <t>5913335040</t>
  </si>
  <si>
    <t>Nátěr vodorovného dopravního značení souvislá čára šíře do 200 mm</t>
  </si>
  <si>
    <t>152245353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</si>
  <si>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</si>
  <si>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39</t>
  </si>
  <si>
    <t>5914035550</t>
  </si>
  <si>
    <t>Zřízení otevřených odvodňovacích zařízení prahové vpusti prefabrikované díly</t>
  </si>
  <si>
    <t>-1157024050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</si>
  <si>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</si>
  <si>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40</t>
  </si>
  <si>
    <t>5955101020</t>
  </si>
  <si>
    <t>Kamenivo drcené štěrkodrť frakce 0/32</t>
  </si>
  <si>
    <t>1780891275</t>
  </si>
  <si>
    <t>2,5*1,8</t>
  </si>
  <si>
    <t>41</t>
  </si>
  <si>
    <t>7491100230</t>
  </si>
  <si>
    <t>Trubková vedení Ohebné elektroinstalační trubky KOPOFLEX HDPE D110</t>
  </si>
  <si>
    <t>-1132094583</t>
  </si>
  <si>
    <t>Trubková vedení Ohebné elektroinstalační trubky KOPOFLEX 160 rudá</t>
  </si>
  <si>
    <t>42</t>
  </si>
  <si>
    <t>5914040110</t>
  </si>
  <si>
    <t>Čištění krytých odvodňovacích zařízení propláchnutím potrubí trativodu</t>
  </si>
  <si>
    <t>1377391040</t>
  </si>
  <si>
    <t>Čištění krytých odvodňovacích zařízení propláchnutím potrubí trativodu. Poznámka: 1. V cenách jsou započteny náklady na pročištění nebo propláchnutí, odstranění usazenin a naložení výzisku na dopravní prostředek. 2. V cenách nejsou obsaženy náklady na dopravu výzisku a skládkovné.</t>
  </si>
  <si>
    <t>43</t>
  </si>
  <si>
    <t>5915010020</t>
  </si>
  <si>
    <t>Těžení zeminy nebo horniny železničního spodku v hornině třídy těžitelnosti I skupiny 2</t>
  </si>
  <si>
    <t>-1985234546</t>
  </si>
  <si>
    <t>Těžení zeminy nebo horniny železničního spodku v hornině třídy těžitelnosti I skupiny 2. Poznámka: 1. V cenách jsou započteny náklady na těžení a uložení výzisku na terén nebo naložení na dopravní prostředek a uložení na úložišti.</t>
  </si>
  <si>
    <t>OST</t>
  </si>
  <si>
    <t>Ostatní</t>
  </si>
  <si>
    <t>44</t>
  </si>
  <si>
    <t>9902300300</t>
  </si>
  <si>
    <t>Doprava jednosměrná (např. nakupovaného materiálu) mechanizací o nosnosti přes 3,5 t sypanin (kameniva, písku, suti, dlažebních kostek, atd.) do 30 km</t>
  </si>
  <si>
    <t>512</t>
  </si>
  <si>
    <t>692322156</t>
  </si>
  <si>
    <t>Doprava jednosměrná (např. nakupovaného materiálu) mechanizací o nosnosti přes 3,5 t sypanin (kameniva, písku, suti, dlažebních kostek,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</si>
  <si>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"0/32"4,5+"31,5/63"30,24+70,56+8,91+"pryž.podložka dovoz a odvoz"0,075*2</t>
  </si>
  <si>
    <t>45</t>
  </si>
  <si>
    <t>9902300400</t>
  </si>
  <si>
    <t>Doprava jednosměrná (např. nakupovaného materiálu) mechanizací o nosnosti přes 3,5 t sypanin (kameniva, písku, suti, dlažebních kostek, atd.) do 40 km</t>
  </si>
  <si>
    <t>-162365252</t>
  </si>
  <si>
    <t>Doprava jednosměrná (např. nakupovaného materiálu) mechanizací o nosnosti přes 3,5 t sypanin (kameniva, písku, suti, dlažebních kostek, atd.) do 40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</si>
  <si>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"živice dovoz i odvoz"(11,375+11,375+22,750)*2+"náběhový klín dovoz i odvoz"(2*0,02)*2</t>
  </si>
  <si>
    <t>46</t>
  </si>
  <si>
    <t>9902400300</t>
  </si>
  <si>
    <t>Doprava jednosměrná (např. nakupovaného materiálu) mechanizací o nosnosti přes 3,5 t objemnějšího kusového materiálu (prefabrikátů, stožárů, výhybek, rozvaděčů, vybouraných hmot atd.) do 30 km</t>
  </si>
  <si>
    <t>-717312260</t>
  </si>
  <si>
    <t>Doprava jednosměrná (např. nakupovaného materiálu) mechanizací o nosnosti přes 3,5 t objemnějšího kusového materiálu (prefabrikátů, stožárů, výhybek, rozvaděčů, vybouraných hmot atd.) do 30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</si>
  <si>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"kolejnice dovoz a odvoz"11,113*2</t>
  </si>
  <si>
    <t>47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</si>
  <si>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</si>
  <si>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</si>
  <si>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-303246261</t>
  </si>
  <si>
    <t>Doprava jednosměrná (např. nakupovaného materiálu) mechanizací o nosnosti přes 3,5 t objemnějšího kusového materiálu (prefabrikátů, stožárů, výhybek, rozvaděčů, vybouraných hmot atd.) do 150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</si>
  <si>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"pražce VPS"8,8</t>
  </si>
  <si>
    <t>48</t>
  </si>
  <si>
    <t>9902900200</t>
  </si>
  <si>
    <t>Naložení objemnějšího kusového materiálu, vybouraných hmot</t>
  </si>
  <si>
    <t>-912347282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</si>
  <si>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</si>
  <si>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"pryž.podložky"0,075+"náběh.klín" 2*0,02+"kolejnice výzisk"11,113</t>
  </si>
  <si>
    <t>49</t>
  </si>
  <si>
    <t>9903100200</t>
  </si>
  <si>
    <t>Přeprava mechanizace na místo prováděných prací o hmotnosti do 12 t do 200 km</t>
  </si>
  <si>
    <t>920309766</t>
  </si>
  <si>
    <t xml:space="preserve"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</si>
  <si>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50</t>
  </si>
  <si>
    <t>9903200200</t>
  </si>
  <si>
    <t>Přeprava mechanizace na místo prováděných prací o hmotnosti přes 12 t do 200 km</t>
  </si>
  <si>
    <t>1650956026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</si>
  <si>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</si>
  <si>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51</t>
  </si>
  <si>
    <t>9909000200</t>
  </si>
  <si>
    <t>Poplatek za uložení nebezpečného odpadu na oficiální skládku</t>
  </si>
  <si>
    <t>1706275669</t>
  </si>
  <si>
    <t xml:space="preserve"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</si>
  <si>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"živice"11,375+11,375+22,750</t>
  </si>
  <si>
    <t>52</t>
  </si>
  <si>
    <t>9909000210</t>
  </si>
  <si>
    <t>Poplatek za uložení výzisku ze štěrkového lože kontaminovaného</t>
  </si>
  <si>
    <t>767850632</t>
  </si>
  <si>
    <t xml:space="preserve">Poplatek za uložení výzisku ze štěrkového lože 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</si>
  <si>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53</t>
  </si>
  <si>
    <t>9909000300</t>
  </si>
  <si>
    <t>Poplatek za likvidaci dřevěných kolejnicových podpor</t>
  </si>
  <si>
    <t>263979176</t>
  </si>
  <si>
    <t xml:space="preserve">Poplatek za likvidaci dřevěných kolejnicových podpor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</si>
  <si>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18*0,08</t>
  </si>
  <si>
    <t>54</t>
  </si>
  <si>
    <t>9909000400</t>
  </si>
  <si>
    <t>Poplatek za likvidaci plastových součástí</t>
  </si>
  <si>
    <t>1592083281</t>
  </si>
  <si>
    <t xml:space="preserve">Poplatek za likvidaci plastových součástí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</si>
  <si>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2021-1-4 - Trať</t>
  </si>
  <si>
    <t>-1163147381</t>
  </si>
  <si>
    <t>((209,680-209,630)*1000)*3,5*0,35</t>
  </si>
  <si>
    <t>((200,770-200,740)*1000)*3,5*0,35</t>
  </si>
  <si>
    <t>((200,820-200,805)*1000)*3,5*0,35</t>
  </si>
  <si>
    <t>((207,420-207,400)*1000)*3,5*0,35</t>
  </si>
  <si>
    <t>5955101000.2</t>
  </si>
  <si>
    <t>-224501968</t>
  </si>
  <si>
    <t>140,875*1,8</t>
  </si>
  <si>
    <t>5905035120</t>
  </si>
  <si>
    <t>Výměna KL malou těžící mechanizací včetně lavičky pod ložnou plochou pražce lože zapuštěné</t>
  </si>
  <si>
    <t>147828850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</si>
  <si>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</si>
  <si>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20*0,4*3,5</t>
  </si>
  <si>
    <t>-798804718</t>
  </si>
  <si>
    <t>28*1,8</t>
  </si>
  <si>
    <t>5905100010</t>
  </si>
  <si>
    <t>Úprava kolejového lože souvisle strojně v koleji lože otevřené</t>
  </si>
  <si>
    <t>-2017774046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</si>
  <si>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</si>
  <si>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(4,250+0,660-0,105-0,007-0,060-0,850)</t>
  </si>
  <si>
    <t>5905105030</t>
  </si>
  <si>
    <t>Doplnění KL kamenivem souvisle strojně v koleji</t>
  </si>
  <si>
    <t>144514089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</si>
  <si>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</si>
  <si>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((4735-850)*0,1)</t>
  </si>
  <si>
    <t>-1586119108</t>
  </si>
  <si>
    <t>(473,5*1,8)-153</t>
  </si>
  <si>
    <t>5905110010</t>
  </si>
  <si>
    <t>Snížení KL pod patou kolejnice v koleji</t>
  </si>
  <si>
    <t>-1214208036</t>
  </si>
  <si>
    <t>Snížení KL pod patou kolejnice v koleji. Poznámka: 1. V cenách jsou započteny náklady na snížení KL pod patou kolejnice ručně vidlemi. 2. V cenách nejsou obsaženy náklady na doplnění a dodávku kameniva.</t>
  </si>
  <si>
    <t>(4,250+0,660-0,105-0,007-0,06-0,850)</t>
  </si>
  <si>
    <t>5907015495</t>
  </si>
  <si>
    <t>Ojedinělá výměna kolejnic současně s výměnou pryžové podložky tv. S49 rozdělení "u"</t>
  </si>
  <si>
    <t>1607185252</t>
  </si>
  <si>
    <t>Ojedinělá výměna kolejnic současně s výměnou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</si>
  <si>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"def.vady"7,5</t>
  </si>
  <si>
    <t>(18*4)+(2*25)</t>
  </si>
  <si>
    <t>-28472257</t>
  </si>
  <si>
    <t>"výměna LIS+kolejnice"14+84</t>
  </si>
  <si>
    <t>"def.vady"43</t>
  </si>
  <si>
    <t>5958158025</t>
  </si>
  <si>
    <t>Podložka pryžová pod patu kolejnice WS7 149x152x7 (Vossloh)</t>
  </si>
  <si>
    <t>701897611</t>
  </si>
  <si>
    <t>5957101050</t>
  </si>
  <si>
    <t>Kolejnice třídy R260 tv. 49 E1 délky 25,000 m</t>
  </si>
  <si>
    <t>1276332193</t>
  </si>
  <si>
    <t>-260127528</t>
  </si>
  <si>
    <t>"def.vady"17,5+7,5</t>
  </si>
  <si>
    <t>5957131030.1</t>
  </si>
  <si>
    <t>Lepený izolovaný styk tv. S49 délky 4,00 m-dodá zhotovitel</t>
  </si>
  <si>
    <t>1817056157</t>
  </si>
  <si>
    <t>Lepený izolovaný styk tv. S49 délky 4,00 m</t>
  </si>
  <si>
    <t>-1775180825</t>
  </si>
  <si>
    <t>"def.vady"17,5</t>
  </si>
  <si>
    <t>-1797198944</t>
  </si>
  <si>
    <t>(18*2)+2+2</t>
  </si>
  <si>
    <t>"def.vady"6</t>
  </si>
  <si>
    <t>5907055020</t>
  </si>
  <si>
    <t>Vrtání kolejnic otvor o průměru přes 10 do 23 mm</t>
  </si>
  <si>
    <t>245608688</t>
  </si>
  <si>
    <t>Vrtání kolejnic otvor o průměru přes 10 do 23 mm. Poznámka: 1. V cenách jsou započteny náklady na manipulaci, podložení, označení a provedení vrtu ve stojině kolejnice.</t>
  </si>
  <si>
    <t>5909031020</t>
  </si>
  <si>
    <t>Úprava GPK koleje směrové a výškové uspořádání pražce betonové</t>
  </si>
  <si>
    <t>-854350567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</si>
  <si>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</si>
  <si>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214,900-214,450</t>
  </si>
  <si>
    <t>212,300-211,450</t>
  </si>
  <si>
    <t>209,800-209,600</t>
  </si>
  <si>
    <t>207,800-207,515</t>
  </si>
  <si>
    <t>207,450-207,350</t>
  </si>
  <si>
    <t>203,850-203,700</t>
  </si>
  <si>
    <t>200,850-199,650</t>
  </si>
  <si>
    <t>0,165 "podbití přejezdy"</t>
  </si>
  <si>
    <t>5909032020</t>
  </si>
  <si>
    <t>Přesná úprava GPK koleje směrové a výškové uspořádání pražce betonové</t>
  </si>
  <si>
    <t>-1268090407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</si>
  <si>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</si>
  <si>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 xml:space="preserve">211,100-210,440 "druhé podbití  přejezdy"</t>
  </si>
  <si>
    <t>5910020130</t>
  </si>
  <si>
    <t>Svařování kolejnic termitem plný předehřev standardní spára svar jednotlivý tv. S49</t>
  </si>
  <si>
    <t>2060956072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</si>
  <si>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</si>
  <si>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"výměna LIS"38</t>
  </si>
  <si>
    <t>"def.vady"4</t>
  </si>
  <si>
    <t>959246930</t>
  </si>
  <si>
    <t>"výměna LIS"18</t>
  </si>
  <si>
    <t>"def.vady"2</t>
  </si>
  <si>
    <t>5910040030</t>
  </si>
  <si>
    <t>Umožnění volné dilatace kolejnice demontáž upevňovadel bez osazení kluzných podložek rozdělení pražců "u"</t>
  </si>
  <si>
    <t>852309410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</si>
  <si>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</si>
  <si>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"výměna LIS"(16*104)+(2*129)</t>
  </si>
  <si>
    <t>"def.vady"107,5</t>
  </si>
  <si>
    <t>-1518431217</t>
  </si>
  <si>
    <t>"def.vady"117,5</t>
  </si>
  <si>
    <t>5910040130</t>
  </si>
  <si>
    <t>Umožnění volné dilatace kolejnice montáž upevňovadel bez odstranění kluzných podložek rozdělení pražců "u"</t>
  </si>
  <si>
    <t>944566606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</si>
  <si>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</si>
  <si>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"výměna LIS"1922</t>
  </si>
  <si>
    <t>"def vady"107,5</t>
  </si>
  <si>
    <t>89255503</t>
  </si>
  <si>
    <t>5914020020</t>
  </si>
  <si>
    <t>Čištění otevřených odvodňovacích zařízení strojně příkop nezpevněný</t>
  </si>
  <si>
    <t>-1609456372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</si>
  <si>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</si>
  <si>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((200,850-200,650)*0,25)*1000</t>
  </si>
  <si>
    <t>(((209,830-209,500)*2)*0,25)*1000</t>
  </si>
  <si>
    <t>((210,720-210,500)*0,25)*1000</t>
  </si>
  <si>
    <t>((210,720-210,700)*0,25)*1000</t>
  </si>
  <si>
    <t>((215,000-214,700)*0,25)*1000</t>
  </si>
  <si>
    <t>Mezisoučet</t>
  </si>
  <si>
    <t>-670695105</t>
  </si>
  <si>
    <t>"31,5/63 kamenivo"253,575+50,4+699,3+"pryž.podl dovoz a odvoz"(0,025+0,017)*2</t>
  </si>
  <si>
    <t>2135345470</t>
  </si>
  <si>
    <t>"LIS dovoz"0,488+"LIS odovz"0,488+3,907+"kolejnice dovoz a odvoz"(2,47+1,235)*2</t>
  </si>
  <si>
    <t>-1807583509</t>
  </si>
  <si>
    <t>"LIS"3,907+0,488+"pryž.podložky"0,025+0,017+"kolejnice výzisk"2,47+1,235</t>
  </si>
  <si>
    <t>1934840359</t>
  </si>
  <si>
    <t>0,025+0,017</t>
  </si>
  <si>
    <t>2021-1-2 - Oprava přejezdu v km 214,503 P3677</t>
  </si>
  <si>
    <t>VRN - Vedlejší rozpočtové náklady</t>
  </si>
  <si>
    <t>1500927985</t>
  </si>
  <si>
    <t>10*3,5*0,4</t>
  </si>
  <si>
    <t>-1200801782</t>
  </si>
  <si>
    <t>-344665012</t>
  </si>
  <si>
    <t>14*1,8</t>
  </si>
  <si>
    <t>5906130190</t>
  </si>
  <si>
    <t>Montáž kolejového roštu v ose koleje pražce dřevěné vystrojené tv. S49 rozdělení"u"</t>
  </si>
  <si>
    <t>-1444775882</t>
  </si>
  <si>
    <t>Montáž kolejového roštu v ose koleje pražce dřevěné vystrojené tv. S49 rozdělení"u". Poznámka: 1. V cenách jsou započteny náklady na manipulaci a montáž KR, u pražců dřevěných nevystrojených i na vrtání pražců. 2. V cenách nejsou obsaženy náklady na dodávku materiálu.</t>
  </si>
  <si>
    <t>5956119040</t>
  </si>
  <si>
    <t>Pražec dřevěný výhybkový dub skupina 3 3000x260x160</t>
  </si>
  <si>
    <t>-2047789445</t>
  </si>
  <si>
    <t>5958125010</t>
  </si>
  <si>
    <t>Komplety s antikorozní úpravou ŽS 4 (svěrka ŽS4, šroub RS 1, matice M24, podložka Fe6)</t>
  </si>
  <si>
    <t>-78775245</t>
  </si>
  <si>
    <t>414220436</t>
  </si>
  <si>
    <t>5958131050</t>
  </si>
  <si>
    <t>Součásti upevňovací s antikorozní úpravou vrtule R1(145)</t>
  </si>
  <si>
    <t>-1346304181</t>
  </si>
  <si>
    <t>5958131070</t>
  </si>
  <si>
    <t>Součásti upevňovací s antikorozní úpravou kroužek pružný dvojitý Fe 6</t>
  </si>
  <si>
    <t>-359934117</t>
  </si>
  <si>
    <t>5958140000</t>
  </si>
  <si>
    <t>Podkladnice žebrová tv. S4</t>
  </si>
  <si>
    <t>-1958793112</t>
  </si>
  <si>
    <t>-1864111599</t>
  </si>
  <si>
    <t>5906140090</t>
  </si>
  <si>
    <t>Demontáž kolejového roštu koleje v ose koleje pražce dřevěné tv. S49 rozdělení "u"</t>
  </si>
  <si>
    <t>1804467306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</si>
  <si>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</si>
  <si>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2005921446</t>
  </si>
  <si>
    <t>-319093924</t>
  </si>
  <si>
    <t>-1610062801</t>
  </si>
  <si>
    <t>-695928522</t>
  </si>
  <si>
    <t>580369814</t>
  </si>
  <si>
    <t>-1629959594</t>
  </si>
  <si>
    <t>1582879691</t>
  </si>
  <si>
    <t>137,5*2</t>
  </si>
  <si>
    <t>-743137784</t>
  </si>
  <si>
    <t>5913055010</t>
  </si>
  <si>
    <t>Výměna dílů betonové přejezdové konstrukce vnějšího panelu</t>
  </si>
  <si>
    <t>131449970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</si>
  <si>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</si>
  <si>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5913055020</t>
  </si>
  <si>
    <t>Výměna dílů betonové přejezdové konstrukce vnitřního panelu</t>
  </si>
  <si>
    <t>1101465548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</si>
  <si>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</si>
  <si>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5913055030</t>
  </si>
  <si>
    <t>Výměna dílů betonové přejezdové konstrukce náběhového klínu</t>
  </si>
  <si>
    <t>-2092580853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</si>
  <si>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</si>
  <si>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5963110010</t>
  </si>
  <si>
    <t>Přejezd Intermont panel 1285x3000x170 ŽPP 1</t>
  </si>
  <si>
    <t>-337117374</t>
  </si>
  <si>
    <t>5963110015</t>
  </si>
  <si>
    <t>Přejezd Intermont panel 600x3000x170 ŽPP 2</t>
  </si>
  <si>
    <t>-758301255</t>
  </si>
  <si>
    <t>-925816974</t>
  </si>
  <si>
    <t>-1668153091</t>
  </si>
  <si>
    <t>"31,5/63"25,2+"pryž.podl.dovoz+odvoz"0,023*2+"upevňovadla dovoz a odvoz"(0,054+0,046+0,008+0,187)*2</t>
  </si>
  <si>
    <t>-2030107199</t>
  </si>
  <si>
    <t>"vyzískané dř.pražce odvoz"20*0,08+"dř.pražce dovoz"11*0,08+"náběhový klín dovoz i odvoz"(2*0,02)*2</t>
  </si>
  <si>
    <t>-1342560181</t>
  </si>
  <si>
    <t>"panely dovoz+odvoz"(3,11+2,86)*2+"kolejnice dovoz+odvoz"3,704*2</t>
  </si>
  <si>
    <t>1841106684</t>
  </si>
  <si>
    <t>"panely"3,11+2,86+"pryž.podložky"0,023+"upevňovadla"0,054+0,046+0,008+0,187+"náběh.klín" 2*0,1+"kolejnice výzisk"3,704</t>
  </si>
  <si>
    <t>-185502520</t>
  </si>
  <si>
    <t>20*0,08</t>
  </si>
  <si>
    <t>-984517215</t>
  </si>
  <si>
    <t>VRN</t>
  </si>
  <si>
    <t>Vedlejší rozpočtové náklady</t>
  </si>
  <si>
    <t>022101001</t>
  </si>
  <si>
    <t>Geodetické práce Geodetické práce před opravou- vytýčení stavby</t>
  </si>
  <si>
    <t>-881515889</t>
  </si>
  <si>
    <t>Geodetické práce Geodetické práce před opravou</t>
  </si>
  <si>
    <t>022101011.R</t>
  </si>
  <si>
    <t>Dokumetace skutečného provedení</t>
  </si>
  <si>
    <t>641233915</t>
  </si>
  <si>
    <t>Geodetické práce Geodetické práce v průběhu opravy</t>
  </si>
  <si>
    <t>022101021</t>
  </si>
  <si>
    <t>Geodetické práce Geodetické práce-zaměření skutečného provedení</t>
  </si>
  <si>
    <t>-1802048448</t>
  </si>
  <si>
    <t>Geodetické práce Geodetické práce po ukončení opravy</t>
  </si>
  <si>
    <t>022111001</t>
  </si>
  <si>
    <t>Geodetické práce Kontrola PPK při směrové a výškové úpravě koleje zaměřením APK trať jednokolejná</t>
  </si>
  <si>
    <t>-1260404798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</si>
  <si>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</si>
  <si>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</si>
  <si>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</si>
  <si>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1295841034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</si>
  <si>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</si>
  <si>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029101001.R</t>
  </si>
  <si>
    <t>Nezadatelné práce SSZT a SEE</t>
  </si>
  <si>
    <t>1128641447</t>
  </si>
  <si>
    <t>Ostatní náklady Náklady na informační cedule, desky, publikační náklady, aj.</t>
  </si>
  <si>
    <t>033131001</t>
  </si>
  <si>
    <t>Provozní vlivy Organizační zajištění prací při zřizování a udržování BK kolejí a výhybek</t>
  </si>
  <si>
    <t>169100405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</si>
  <si>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</si>
  <si>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2021-1-3 - Výměna prahové vpusti u P3674 v km 204,516</t>
  </si>
  <si>
    <t>5905023010.R</t>
  </si>
  <si>
    <t>Úprava povrchu rozprostřením štěrkodrtě do 3 cm</t>
  </si>
  <si>
    <t>-381219728</t>
  </si>
  <si>
    <t>Úprava povrchu stezky rozprostřením štěrkodrtě do 3 cm. Poznámka: 1. V cenách jsou započteny náklady na rozprostření a urovnání kameniva včetně zhutnění povrchu stezky. Platí pro nový i stávající stav. 2. V cenách nejsou obsaženy náklady na dodávku drtě.</t>
  </si>
  <si>
    <t>2102364818</t>
  </si>
  <si>
    <t>20*1,8*0,3</t>
  </si>
  <si>
    <t>-1292158483</t>
  </si>
  <si>
    <t>2137621650</t>
  </si>
  <si>
    <t>2115409365</t>
  </si>
  <si>
    <t>816081648</t>
  </si>
  <si>
    <t>20*2</t>
  </si>
  <si>
    <t>206044408</t>
  </si>
  <si>
    <t>-2031784795</t>
  </si>
  <si>
    <t>937866459</t>
  </si>
  <si>
    <t>20*0,05*2,5</t>
  </si>
  <si>
    <t>28003109</t>
  </si>
  <si>
    <t>192682595</t>
  </si>
  <si>
    <t>20*0,10*2,5</t>
  </si>
  <si>
    <t>-551258612</t>
  </si>
  <si>
    <t>5913280210</t>
  </si>
  <si>
    <t>Demontáž dílů komunikace obrubníku uložení v betonu</t>
  </si>
  <si>
    <t>461097912</t>
  </si>
  <si>
    <t>Demontáž dílů komunikace obrubníku uložení v betonu. Poznámka: 1. V cenách jsou započteny náklady na odstranění dlažby nebo obrubníku a naložení na dopravní prostředek.</t>
  </si>
  <si>
    <t>5913285210</t>
  </si>
  <si>
    <t>Montáž dílů komunikace obrubníku uložení v betonu</t>
  </si>
  <si>
    <t>1892186932</t>
  </si>
  <si>
    <t>Montáž dílů komunikace obrubníku uložení v betonu. Poznámka: 1. V cenách jsou započteny náklady na osazení dlažby nebo obrubníku. 2. V cenách nejsou obsaženy náklady na dodávku materiálu.</t>
  </si>
  <si>
    <t>5914025550</t>
  </si>
  <si>
    <t>Výměna dílů otevřeného odvodnění prahové vpusti z prefabrikovaných dílů</t>
  </si>
  <si>
    <t>-423093902</t>
  </si>
  <si>
    <t>Výměna dílů otevřeného odvodnění prahové vpusti z prefabrikovaných dílů.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</si>
  <si>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5964161005</t>
  </si>
  <si>
    <t>Beton lehce zhutnitelný C 16/20;X0 F5 2 200 2 662</t>
  </si>
  <si>
    <t>1557410224</t>
  </si>
  <si>
    <t>10*0,26*0,03</t>
  </si>
  <si>
    <t>5964161010</t>
  </si>
  <si>
    <t>Beton lehce zhutnitelný C 20/25;X0 F5 2 285 2 765</t>
  </si>
  <si>
    <t>-1060180265</t>
  </si>
  <si>
    <t>10*0,4*0,5</t>
  </si>
  <si>
    <t>5964121000.R</t>
  </si>
  <si>
    <t>Prahová vpusť-odovodňovací systém Monoblock RD200V</t>
  </si>
  <si>
    <t>1260290874</t>
  </si>
  <si>
    <t>Prahová vpusť výztužné vč. mříží</t>
  </si>
  <si>
    <t>-2082159558</t>
  </si>
  <si>
    <t>"0/32 kamenivo"10,8+"beton"0,174+4,858+"živice dovoz"11,5+"vpusť dovoz a odvoz"0,9*2</t>
  </si>
  <si>
    <t>520218168</t>
  </si>
  <si>
    <t>"živice"11,5</t>
  </si>
  <si>
    <t>-1981582295</t>
  </si>
  <si>
    <t>9909000500</t>
  </si>
  <si>
    <t>Poplatek uložení odpadu betonových prefabrikátů</t>
  </si>
  <si>
    <t>509792799</t>
  </si>
  <si>
    <t xml:space="preserve">Poplatek uložení odpadu betonových prefabrikátů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</si>
</sst>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30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Oprava přejezdu P3675 v km 210,726 na trati Dobronín - Šlapanov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26. 1. 2021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ROUND(SUM(AG95:AG98),2)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ROUND(SUM(AS95:AS98),2)</f>
        <v>0</v>
      </c>
      <c r="AT94" s="98">
        <f>ROUND(SUM(AV94:AW94),2)</f>
        <v>0</v>
      </c>
      <c r="AU94" s="99">
        <f>ROUND(SUM(AU95:AU98),5)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ROUND(SUM(AZ95:AZ98),2)</f>
        <v>0</v>
      </c>
      <c r="BA94" s="98">
        <f>ROUND(SUM(BA95:BA98),2)</f>
        <v>0</v>
      </c>
      <c r="BB94" s="98">
        <f>ROUND(SUM(BB95:BB98),2)</f>
        <v>0</v>
      </c>
      <c r="BC94" s="98">
        <f>ROUND(SUM(BC95:BC98),2)</f>
        <v>0</v>
      </c>
      <c r="BD94" s="100">
        <f>ROUND(SUM(BD95:BD98),2)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16.5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'2021-1-1 - Oprava přejezd...'!J30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'2021-1-1 - Oprava přejezd...'!P119</f>
        <v>0</v>
      </c>
      <c r="AV95" s="111">
        <f>'2021-1-1 - Oprava přejezd...'!J33</f>
        <v>0</v>
      </c>
      <c r="AW95" s="111">
        <f>'2021-1-1 - Oprava přejezd...'!J34</f>
        <v>0</v>
      </c>
      <c r="AX95" s="111">
        <f>'2021-1-1 - Oprava přejezd...'!J35</f>
        <v>0</v>
      </c>
      <c r="AY95" s="111">
        <f>'2021-1-1 - Oprava přejezd...'!J36</f>
        <v>0</v>
      </c>
      <c r="AZ95" s="111">
        <f>'2021-1-1 - Oprava přejezd...'!F33</f>
        <v>0</v>
      </c>
      <c r="BA95" s="111">
        <f>'2021-1-1 - Oprava přejezd...'!F34</f>
        <v>0</v>
      </c>
      <c r="BB95" s="111">
        <f>'2021-1-1 - Oprava přejezd...'!F35</f>
        <v>0</v>
      </c>
      <c r="BC95" s="111">
        <f>'2021-1-1 - Oprava přejezd...'!F36</f>
        <v>0</v>
      </c>
      <c r="BD95" s="113">
        <f>'2021-1-1 - Oprava přejezd...'!F37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16.5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'2021-1-4 - Trať'!J30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0">
        <v>0</v>
      </c>
      <c r="AT96" s="111">
        <f>ROUND(SUM(AV96:AW96),2)</f>
        <v>0</v>
      </c>
      <c r="AU96" s="112">
        <f>'2021-1-4 - Trať'!P119</f>
        <v>0</v>
      </c>
      <c r="AV96" s="111">
        <f>'2021-1-4 - Trať'!J33</f>
        <v>0</v>
      </c>
      <c r="AW96" s="111">
        <f>'2021-1-4 - Trať'!J34</f>
        <v>0</v>
      </c>
      <c r="AX96" s="111">
        <f>'2021-1-4 - Trať'!J35</f>
        <v>0</v>
      </c>
      <c r="AY96" s="111">
        <f>'2021-1-4 - Trať'!J36</f>
        <v>0</v>
      </c>
      <c r="AZ96" s="111">
        <f>'2021-1-4 - Trať'!F33</f>
        <v>0</v>
      </c>
      <c r="BA96" s="111">
        <f>'2021-1-4 - Trať'!F34</f>
        <v>0</v>
      </c>
      <c r="BB96" s="111">
        <f>'2021-1-4 - Trať'!F35</f>
        <v>0</v>
      </c>
      <c r="BC96" s="111">
        <f>'2021-1-4 - Trať'!F36</f>
        <v>0</v>
      </c>
      <c r="BD96" s="113">
        <f>'2021-1-4 - Trať'!F37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7" customFormat="1" ht="16.5" customHeight="1">
      <c r="A97" s="103" t="s">
        <v>77</v>
      </c>
      <c r="B97" s="104"/>
      <c r="C97" s="105"/>
      <c r="D97" s="106" t="s">
        <v>87</v>
      </c>
      <c r="E97" s="106"/>
      <c r="F97" s="106"/>
      <c r="G97" s="106"/>
      <c r="H97" s="106"/>
      <c r="I97" s="107"/>
      <c r="J97" s="106" t="s">
        <v>88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'2021-1-2 - Oprava přejezd...'!J30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80</v>
      </c>
      <c r="AR97" s="104"/>
      <c r="AS97" s="110">
        <v>0</v>
      </c>
      <c r="AT97" s="111">
        <f>ROUND(SUM(AV97:AW97),2)</f>
        <v>0</v>
      </c>
      <c r="AU97" s="112">
        <f>'2021-1-2 - Oprava přejezd...'!P120</f>
        <v>0</v>
      </c>
      <c r="AV97" s="111">
        <f>'2021-1-2 - Oprava přejezd...'!J33</f>
        <v>0</v>
      </c>
      <c r="AW97" s="111">
        <f>'2021-1-2 - Oprava přejezd...'!J34</f>
        <v>0</v>
      </c>
      <c r="AX97" s="111">
        <f>'2021-1-2 - Oprava přejezd...'!J35</f>
        <v>0</v>
      </c>
      <c r="AY97" s="111">
        <f>'2021-1-2 - Oprava přejezd...'!J36</f>
        <v>0</v>
      </c>
      <c r="AZ97" s="111">
        <f>'2021-1-2 - Oprava přejezd...'!F33</f>
        <v>0</v>
      </c>
      <c r="BA97" s="111">
        <f>'2021-1-2 - Oprava přejezd...'!F34</f>
        <v>0</v>
      </c>
      <c r="BB97" s="111">
        <f>'2021-1-2 - Oprava přejezd...'!F35</f>
        <v>0</v>
      </c>
      <c r="BC97" s="111">
        <f>'2021-1-2 - Oprava přejezd...'!F36</f>
        <v>0</v>
      </c>
      <c r="BD97" s="113">
        <f>'2021-1-2 - Oprava přejezd...'!F37</f>
        <v>0</v>
      </c>
      <c r="BE97" s="7"/>
      <c r="BT97" s="114" t="s">
        <v>81</v>
      </c>
      <c r="BV97" s="114" t="s">
        <v>75</v>
      </c>
      <c r="BW97" s="114" t="s">
        <v>89</v>
      </c>
      <c r="BX97" s="114" t="s">
        <v>4</v>
      </c>
      <c r="CL97" s="114" t="s">
        <v>1</v>
      </c>
      <c r="CM97" s="114" t="s">
        <v>83</v>
      </c>
    </row>
    <row r="98" s="7" customFormat="1" ht="24.75" customHeight="1">
      <c r="A98" s="103" t="s">
        <v>77</v>
      </c>
      <c r="B98" s="104"/>
      <c r="C98" s="105"/>
      <c r="D98" s="106" t="s">
        <v>90</v>
      </c>
      <c r="E98" s="106"/>
      <c r="F98" s="106"/>
      <c r="G98" s="106"/>
      <c r="H98" s="106"/>
      <c r="I98" s="107"/>
      <c r="J98" s="106" t="s">
        <v>91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'2021-1-3 - Výměna prahové...'!J30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80</v>
      </c>
      <c r="AR98" s="104"/>
      <c r="AS98" s="115">
        <v>0</v>
      </c>
      <c r="AT98" s="116">
        <f>ROUND(SUM(AV98:AW98),2)</f>
        <v>0</v>
      </c>
      <c r="AU98" s="117">
        <f>'2021-1-3 - Výměna prahové...'!P119</f>
        <v>0</v>
      </c>
      <c r="AV98" s="116">
        <f>'2021-1-3 - Výměna prahové...'!J33</f>
        <v>0</v>
      </c>
      <c r="AW98" s="116">
        <f>'2021-1-3 - Výměna prahové...'!J34</f>
        <v>0</v>
      </c>
      <c r="AX98" s="116">
        <f>'2021-1-3 - Výměna prahové...'!J35</f>
        <v>0</v>
      </c>
      <c r="AY98" s="116">
        <f>'2021-1-3 - Výměna prahové...'!J36</f>
        <v>0</v>
      </c>
      <c r="AZ98" s="116">
        <f>'2021-1-3 - Výměna prahové...'!F33</f>
        <v>0</v>
      </c>
      <c r="BA98" s="116">
        <f>'2021-1-3 - Výměna prahové...'!F34</f>
        <v>0</v>
      </c>
      <c r="BB98" s="116">
        <f>'2021-1-3 - Výměna prahové...'!F35</f>
        <v>0</v>
      </c>
      <c r="BC98" s="116">
        <f>'2021-1-3 - Výměna prahové...'!F36</f>
        <v>0</v>
      </c>
      <c r="BD98" s="118">
        <f>'2021-1-3 - Výměna prahové...'!F37</f>
        <v>0</v>
      </c>
      <c r="BE98" s="7"/>
      <c r="BT98" s="114" t="s">
        <v>81</v>
      </c>
      <c r="BV98" s="114" t="s">
        <v>75</v>
      </c>
      <c r="BW98" s="114" t="s">
        <v>92</v>
      </c>
      <c r="BX98" s="114" t="s">
        <v>4</v>
      </c>
      <c r="CL98" s="114" t="s">
        <v>1</v>
      </c>
      <c r="CM98" s="114" t="s">
        <v>83</v>
      </c>
    </row>
    <row r="99" s="2" customFormat="1" ht="30" customHeight="1">
      <c r="A99" s="37"/>
      <c r="B99" s="38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8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38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1-1-1 - Oprava přejezd...'!C2" display="/"/>
    <hyperlink ref="A96" location="'2021-1-4 - Trať'!C2" display="/"/>
    <hyperlink ref="A97" location="'2021-1-2 - Oprava přejezd...'!C2" display="/"/>
    <hyperlink ref="A98" location="'2021-1-3 - Výměna prah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Oprava přejezdu P3675 v km 210,726 na trati Dobronín - Šlapanov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95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ROUND((SUM(BE119:BE257)),  2)</f>
        <v>0</v>
      </c>
      <c r="G33" s="37"/>
      <c r="H33" s="37"/>
      <c r="I33" s="127">
        <v>0.20999999999999999</v>
      </c>
      <c r="J33" s="126">
        <f>ROUND(((SUM(BE119:BE257))*I33),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ROUND((SUM(BF119:BF257)),  2)</f>
        <v>0</v>
      </c>
      <c r="G34" s="37"/>
      <c r="H34" s="37"/>
      <c r="I34" s="127">
        <v>0.14999999999999999</v>
      </c>
      <c r="J34" s="126">
        <f>ROUND(((SUM(BF119:BF257))*I34),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ROUND((SUM(BG119:BG257)),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ROUND((SUM(BH119:BH257)),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ROUND((SUM(BI119:BI257)),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Oprava přejezdu P3675 v km 210,726 na trati Dobronín - Šlapanov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2021-1-1 - Oprava přejezdu v km 210,726 P3676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26. 1. 2021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103</v>
      </c>
      <c r="E99" s="141"/>
      <c r="F99" s="141"/>
      <c r="G99" s="141"/>
      <c r="H99" s="141"/>
      <c r="I99" s="141"/>
      <c r="J99" s="142">
        <f>J227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7"/>
      <c r="D109" s="37"/>
      <c r="E109" s="120" t="str">
        <f>E7</f>
        <v>Oprava přejezdu P3675 v km 210,726 na trati Dobronín - Šlapanov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2021-1-1 - Oprava přejezdu v km 210,726 P3676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26. 1. 2021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29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7"/>
      <c r="E116" s="37"/>
      <c r="F116" s="26" t="str">
        <f>IF(E18="","",E18)</f>
        <v>Vyplň údaj</v>
      </c>
      <c r="G116" s="37"/>
      <c r="H116" s="37"/>
      <c r="I116" s="31" t="s">
        <v>31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105</v>
      </c>
      <c r="D118" s="150" t="s">
        <v>58</v>
      </c>
      <c r="E118" s="150" t="s">
        <v>54</v>
      </c>
      <c r="F118" s="150" t="s">
        <v>55</v>
      </c>
      <c r="G118" s="150" t="s">
        <v>106</v>
      </c>
      <c r="H118" s="150" t="s">
        <v>107</v>
      </c>
      <c r="I118" s="150" t="s">
        <v>108</v>
      </c>
      <c r="J118" s="151" t="s">
        <v>98</v>
      </c>
      <c r="K118" s="152" t="s">
        <v>109</v>
      </c>
      <c r="L118" s="153"/>
      <c r="M118" s="85" t="s">
        <v>1</v>
      </c>
      <c r="N118" s="86" t="s">
        <v>37</v>
      </c>
      <c r="O118" s="86" t="s">
        <v>110</v>
      </c>
      <c r="P118" s="86" t="s">
        <v>111</v>
      </c>
      <c r="Q118" s="86" t="s">
        <v>112</v>
      </c>
      <c r="R118" s="86" t="s">
        <v>113</v>
      </c>
      <c r="S118" s="86" t="s">
        <v>114</v>
      </c>
      <c r="T118" s="87" t="s">
        <v>115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116</v>
      </c>
      <c r="D119" s="37"/>
      <c r="E119" s="37"/>
      <c r="F119" s="37"/>
      <c r="G119" s="37"/>
      <c r="H119" s="37"/>
      <c r="I119" s="37"/>
      <c r="J119" s="154">
        <f>BK119</f>
        <v>0</v>
      </c>
      <c r="K119" s="37"/>
      <c r="L119" s="38"/>
      <c r="M119" s="88"/>
      <c r="N119" s="72"/>
      <c r="O119" s="89"/>
      <c r="P119" s="155">
        <f>P120+P227</f>
        <v>0</v>
      </c>
      <c r="Q119" s="89"/>
      <c r="R119" s="155">
        <f>R120+R227</f>
        <v>170.89726999999999</v>
      </c>
      <c r="S119" s="89"/>
      <c r="T119" s="156">
        <f>T120+T227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72</v>
      </c>
      <c r="AU119" s="18" t="s">
        <v>100</v>
      </c>
      <c r="BK119" s="157">
        <f>BK120+BK227</f>
        <v>0</v>
      </c>
    </row>
    <row r="120" s="12" customFormat="1" ht="25.92" customHeight="1">
      <c r="A120" s="12"/>
      <c r="B120" s="158"/>
      <c r="C120" s="12"/>
      <c r="D120" s="159" t="s">
        <v>72</v>
      </c>
      <c r="E120" s="160" t="s">
        <v>117</v>
      </c>
      <c r="F120" s="160" t="s">
        <v>118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</f>
        <v>0</v>
      </c>
      <c r="Q120" s="164"/>
      <c r="R120" s="165">
        <f>R121</f>
        <v>170.89726999999999</v>
      </c>
      <c r="S120" s="164"/>
      <c r="T120" s="166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81</v>
      </c>
      <c r="AT120" s="167" t="s">
        <v>72</v>
      </c>
      <c r="AU120" s="167" t="s">
        <v>73</v>
      </c>
      <c r="AY120" s="159" t="s">
        <v>119</v>
      </c>
      <c r="BK120" s="168">
        <f>BK121</f>
        <v>0</v>
      </c>
    </row>
    <row r="121" s="12" customFormat="1" ht="22.8" customHeight="1">
      <c r="A121" s="12"/>
      <c r="B121" s="158"/>
      <c r="C121" s="12"/>
      <c r="D121" s="159" t="s">
        <v>72</v>
      </c>
      <c r="E121" s="169" t="s">
        <v>120</v>
      </c>
      <c r="F121" s="169" t="s">
        <v>121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SUM(P122:P226)</f>
        <v>0</v>
      </c>
      <c r="Q121" s="164"/>
      <c r="R121" s="165">
        <f>SUM(R122:R226)</f>
        <v>170.89726999999999</v>
      </c>
      <c r="S121" s="164"/>
      <c r="T121" s="166">
        <f>SUM(T122:T226)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81</v>
      </c>
      <c r="AT121" s="167" t="s">
        <v>72</v>
      </c>
      <c r="AU121" s="167" t="s">
        <v>81</v>
      </c>
      <c r="AY121" s="159" t="s">
        <v>119</v>
      </c>
      <c r="BK121" s="168">
        <f>SUM(BK122:BK226)</f>
        <v>0</v>
      </c>
    </row>
    <row r="122" s="2" customFormat="1" ht="21.75" customHeight="1">
      <c r="A122" s="37"/>
      <c r="B122" s="171"/>
      <c r="C122" s="172" t="s">
        <v>81</v>
      </c>
      <c r="D122" s="172" t="s">
        <v>122</v>
      </c>
      <c r="E122" s="173" t="s">
        <v>123</v>
      </c>
      <c r="F122" s="174" t="s">
        <v>124</v>
      </c>
      <c r="G122" s="175" t="s">
        <v>125</v>
      </c>
      <c r="H122" s="176">
        <v>4.9500000000000002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38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126</v>
      </c>
      <c r="AT122" s="184" t="s">
        <v>122</v>
      </c>
      <c r="AU122" s="184" t="s">
        <v>83</v>
      </c>
      <c r="AY122" s="18" t="s">
        <v>119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81</v>
      </c>
      <c r="BK122" s="185">
        <f>ROUND(I122*H122,2)</f>
        <v>0</v>
      </c>
      <c r="BL122" s="18" t="s">
        <v>126</v>
      </c>
      <c r="BM122" s="184" t="s">
        <v>127</v>
      </c>
    </row>
    <row r="123" s="2" customFormat="1">
      <c r="A123" s="37"/>
      <c r="B123" s="38"/>
      <c r="C123" s="37"/>
      <c r="D123" s="186" t="s">
        <v>128</v>
      </c>
      <c r="E123" s="37"/>
      <c r="F123" s="187" t="s">
        <v>129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128</v>
      </c>
      <c r="AU123" s="18" t="s">
        <v>83</v>
      </c>
    </row>
    <row r="124" s="13" customFormat="1">
      <c r="A124" s="13"/>
      <c r="B124" s="191"/>
      <c r="C124" s="13"/>
      <c r="D124" s="186" t="s">
        <v>130</v>
      </c>
      <c r="E124" s="192" t="s">
        <v>1</v>
      </c>
      <c r="F124" s="193" t="s">
        <v>131</v>
      </c>
      <c r="G124" s="13"/>
      <c r="H124" s="194">
        <v>4.9500000000000002</v>
      </c>
      <c r="I124" s="195"/>
      <c r="J124" s="13"/>
      <c r="K124" s="13"/>
      <c r="L124" s="191"/>
      <c r="M124" s="196"/>
      <c r="N124" s="197"/>
      <c r="O124" s="197"/>
      <c r="P124" s="197"/>
      <c r="Q124" s="197"/>
      <c r="R124" s="197"/>
      <c r="S124" s="197"/>
      <c r="T124" s="19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130</v>
      </c>
      <c r="AU124" s="192" t="s">
        <v>83</v>
      </c>
      <c r="AV124" s="13" t="s">
        <v>83</v>
      </c>
      <c r="AW124" s="13" t="s">
        <v>30</v>
      </c>
      <c r="AX124" s="13" t="s">
        <v>73</v>
      </c>
      <c r="AY124" s="192" t="s">
        <v>119</v>
      </c>
    </row>
    <row r="125" s="14" customFormat="1">
      <c r="A125" s="14"/>
      <c r="B125" s="199"/>
      <c r="C125" s="14"/>
      <c r="D125" s="186" t="s">
        <v>130</v>
      </c>
      <c r="E125" s="200" t="s">
        <v>1</v>
      </c>
      <c r="F125" s="201" t="s">
        <v>132</v>
      </c>
      <c r="G125" s="14"/>
      <c r="H125" s="202">
        <v>4.9500000000000002</v>
      </c>
      <c r="I125" s="203"/>
      <c r="J125" s="14"/>
      <c r="K125" s="14"/>
      <c r="L125" s="199"/>
      <c r="M125" s="204"/>
      <c r="N125" s="205"/>
      <c r="O125" s="205"/>
      <c r="P125" s="205"/>
      <c r="Q125" s="205"/>
      <c r="R125" s="205"/>
      <c r="S125" s="205"/>
      <c r="T125" s="206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00" t="s">
        <v>130</v>
      </c>
      <c r="AU125" s="200" t="s">
        <v>83</v>
      </c>
      <c r="AV125" s="14" t="s">
        <v>126</v>
      </c>
      <c r="AW125" s="14" t="s">
        <v>30</v>
      </c>
      <c r="AX125" s="14" t="s">
        <v>81</v>
      </c>
      <c r="AY125" s="200" t="s">
        <v>119</v>
      </c>
    </row>
    <row r="126" s="2" customFormat="1" ht="16.5" customHeight="1">
      <c r="A126" s="37"/>
      <c r="B126" s="171"/>
      <c r="C126" s="207" t="s">
        <v>83</v>
      </c>
      <c r="D126" s="207" t="s">
        <v>133</v>
      </c>
      <c r="E126" s="208" t="s">
        <v>134</v>
      </c>
      <c r="F126" s="209" t="s">
        <v>135</v>
      </c>
      <c r="G126" s="210" t="s">
        <v>136</v>
      </c>
      <c r="H126" s="211">
        <v>8.9100000000000001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76"/>
      <c r="P126" s="182">
        <f>O126*H126</f>
        <v>0</v>
      </c>
      <c r="Q126" s="182">
        <v>1</v>
      </c>
      <c r="R126" s="182">
        <f>Q126*H126</f>
        <v>8.9100000000000001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137</v>
      </c>
      <c r="AT126" s="184" t="s">
        <v>133</v>
      </c>
      <c r="AU126" s="184" t="s">
        <v>83</v>
      </c>
      <c r="AY126" s="18" t="s">
        <v>119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81</v>
      </c>
      <c r="BK126" s="185">
        <f>ROUND(I126*H126,2)</f>
        <v>0</v>
      </c>
      <c r="BL126" s="18" t="s">
        <v>126</v>
      </c>
      <c r="BM126" s="184" t="s">
        <v>138</v>
      </c>
    </row>
    <row r="127" s="2" customFormat="1">
      <c r="A127" s="37"/>
      <c r="B127" s="38"/>
      <c r="C127" s="37"/>
      <c r="D127" s="186" t="s">
        <v>128</v>
      </c>
      <c r="E127" s="37"/>
      <c r="F127" s="187" t="s">
        <v>135</v>
      </c>
      <c r="G127" s="37"/>
      <c r="H127" s="37"/>
      <c r="I127" s="188"/>
      <c r="J127" s="37"/>
      <c r="K127" s="37"/>
      <c r="L127" s="38"/>
      <c r="M127" s="189"/>
      <c r="N127" s="190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128</v>
      </c>
      <c r="AU127" s="18" t="s">
        <v>83</v>
      </c>
    </row>
    <row r="128" s="13" customFormat="1">
      <c r="A128" s="13"/>
      <c r="B128" s="191"/>
      <c r="C128" s="13"/>
      <c r="D128" s="186" t="s">
        <v>130</v>
      </c>
      <c r="E128" s="192" t="s">
        <v>1</v>
      </c>
      <c r="F128" s="193" t="s">
        <v>139</v>
      </c>
      <c r="G128" s="13"/>
      <c r="H128" s="194">
        <v>8.9100000000000001</v>
      </c>
      <c r="I128" s="195"/>
      <c r="J128" s="13"/>
      <c r="K128" s="13"/>
      <c r="L128" s="191"/>
      <c r="M128" s="196"/>
      <c r="N128" s="197"/>
      <c r="O128" s="197"/>
      <c r="P128" s="197"/>
      <c r="Q128" s="197"/>
      <c r="R128" s="197"/>
      <c r="S128" s="197"/>
      <c r="T128" s="19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2" t="s">
        <v>130</v>
      </c>
      <c r="AU128" s="192" t="s">
        <v>83</v>
      </c>
      <c r="AV128" s="13" t="s">
        <v>83</v>
      </c>
      <c r="AW128" s="13" t="s">
        <v>30</v>
      </c>
      <c r="AX128" s="13" t="s">
        <v>81</v>
      </c>
      <c r="AY128" s="192" t="s">
        <v>119</v>
      </c>
    </row>
    <row r="129" s="2" customFormat="1" ht="21.75" customHeight="1">
      <c r="A129" s="37"/>
      <c r="B129" s="171"/>
      <c r="C129" s="172" t="s">
        <v>140</v>
      </c>
      <c r="D129" s="172" t="s">
        <v>122</v>
      </c>
      <c r="E129" s="173" t="s">
        <v>141</v>
      </c>
      <c r="F129" s="174" t="s">
        <v>142</v>
      </c>
      <c r="G129" s="175" t="s">
        <v>125</v>
      </c>
      <c r="H129" s="176">
        <v>39.200000000000003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38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126</v>
      </c>
      <c r="AT129" s="184" t="s">
        <v>122</v>
      </c>
      <c r="AU129" s="184" t="s">
        <v>83</v>
      </c>
      <c r="AY129" s="18" t="s">
        <v>119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81</v>
      </c>
      <c r="BK129" s="185">
        <f>ROUND(I129*H129,2)</f>
        <v>0</v>
      </c>
      <c r="BL129" s="18" t="s">
        <v>126</v>
      </c>
      <c r="BM129" s="184" t="s">
        <v>143</v>
      </c>
    </row>
    <row r="130" s="2" customFormat="1">
      <c r="A130" s="37"/>
      <c r="B130" s="38"/>
      <c r="C130" s="37"/>
      <c r="D130" s="186" t="s">
        <v>128</v>
      </c>
      <c r="E130" s="37"/>
      <c r="F130" s="187" t="s">
        <v>144</v>
      </c>
      <c r="G130" s="37"/>
      <c r="H130" s="37"/>
      <c r="I130" s="188"/>
      <c r="J130" s="37"/>
      <c r="K130" s="37"/>
      <c r="L130" s="38"/>
      <c r="M130" s="189"/>
      <c r="N130" s="190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128</v>
      </c>
      <c r="AU130" s="18" t="s">
        <v>83</v>
      </c>
    </row>
    <row r="131" s="13" customFormat="1">
      <c r="A131" s="13"/>
      <c r="B131" s="191"/>
      <c r="C131" s="13"/>
      <c r="D131" s="186" t="s">
        <v>130</v>
      </c>
      <c r="E131" s="192" t="s">
        <v>1</v>
      </c>
      <c r="F131" s="193" t="s">
        <v>145</v>
      </c>
      <c r="G131" s="13"/>
      <c r="H131" s="194">
        <v>39.200000000000003</v>
      </c>
      <c r="I131" s="195"/>
      <c r="J131" s="13"/>
      <c r="K131" s="13"/>
      <c r="L131" s="191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130</v>
      </c>
      <c r="AU131" s="192" t="s">
        <v>83</v>
      </c>
      <c r="AV131" s="13" t="s">
        <v>83</v>
      </c>
      <c r="AW131" s="13" t="s">
        <v>30</v>
      </c>
      <c r="AX131" s="13" t="s">
        <v>73</v>
      </c>
      <c r="AY131" s="192" t="s">
        <v>119</v>
      </c>
    </row>
    <row r="132" s="14" customFormat="1">
      <c r="A132" s="14"/>
      <c r="B132" s="199"/>
      <c r="C132" s="14"/>
      <c r="D132" s="186" t="s">
        <v>130</v>
      </c>
      <c r="E132" s="200" t="s">
        <v>1</v>
      </c>
      <c r="F132" s="201" t="s">
        <v>132</v>
      </c>
      <c r="G132" s="14"/>
      <c r="H132" s="202">
        <v>39.200000000000003</v>
      </c>
      <c r="I132" s="203"/>
      <c r="J132" s="14"/>
      <c r="K132" s="14"/>
      <c r="L132" s="199"/>
      <c r="M132" s="204"/>
      <c r="N132" s="205"/>
      <c r="O132" s="205"/>
      <c r="P132" s="205"/>
      <c r="Q132" s="205"/>
      <c r="R132" s="205"/>
      <c r="S132" s="205"/>
      <c r="T132" s="20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0" t="s">
        <v>130</v>
      </c>
      <c r="AU132" s="200" t="s">
        <v>83</v>
      </c>
      <c r="AV132" s="14" t="s">
        <v>126</v>
      </c>
      <c r="AW132" s="14" t="s">
        <v>30</v>
      </c>
      <c r="AX132" s="14" t="s">
        <v>81</v>
      </c>
      <c r="AY132" s="200" t="s">
        <v>119</v>
      </c>
    </row>
    <row r="133" s="2" customFormat="1" ht="16.5" customHeight="1">
      <c r="A133" s="37"/>
      <c r="B133" s="171"/>
      <c r="C133" s="207" t="s">
        <v>126</v>
      </c>
      <c r="D133" s="207" t="s">
        <v>133</v>
      </c>
      <c r="E133" s="208" t="s">
        <v>146</v>
      </c>
      <c r="F133" s="209" t="s">
        <v>135</v>
      </c>
      <c r="G133" s="210" t="s">
        <v>136</v>
      </c>
      <c r="H133" s="211">
        <v>70.560000000000002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76"/>
      <c r="P133" s="182">
        <f>O133*H133</f>
        <v>0</v>
      </c>
      <c r="Q133" s="182">
        <v>1</v>
      </c>
      <c r="R133" s="182">
        <f>Q133*H133</f>
        <v>70.560000000000002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137</v>
      </c>
      <c r="AT133" s="184" t="s">
        <v>133</v>
      </c>
      <c r="AU133" s="184" t="s">
        <v>83</v>
      </c>
      <c r="AY133" s="18" t="s">
        <v>119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126</v>
      </c>
      <c r="BM133" s="184" t="s">
        <v>147</v>
      </c>
    </row>
    <row r="134" s="2" customFormat="1">
      <c r="A134" s="37"/>
      <c r="B134" s="38"/>
      <c r="C134" s="37"/>
      <c r="D134" s="186" t="s">
        <v>128</v>
      </c>
      <c r="E134" s="37"/>
      <c r="F134" s="187" t="s">
        <v>135</v>
      </c>
      <c r="G134" s="37"/>
      <c r="H134" s="37"/>
      <c r="I134" s="188"/>
      <c r="J134" s="37"/>
      <c r="K134" s="37"/>
      <c r="L134" s="38"/>
      <c r="M134" s="189"/>
      <c r="N134" s="190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128</v>
      </c>
      <c r="AU134" s="18" t="s">
        <v>83</v>
      </c>
    </row>
    <row r="135" s="13" customFormat="1">
      <c r="A135" s="13"/>
      <c r="B135" s="191"/>
      <c r="C135" s="13"/>
      <c r="D135" s="186" t="s">
        <v>130</v>
      </c>
      <c r="E135" s="192" t="s">
        <v>1</v>
      </c>
      <c r="F135" s="193" t="s">
        <v>148</v>
      </c>
      <c r="G135" s="13"/>
      <c r="H135" s="194">
        <v>70.560000000000002</v>
      </c>
      <c r="I135" s="195"/>
      <c r="J135" s="13"/>
      <c r="K135" s="13"/>
      <c r="L135" s="191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130</v>
      </c>
      <c r="AU135" s="192" t="s">
        <v>83</v>
      </c>
      <c r="AV135" s="13" t="s">
        <v>83</v>
      </c>
      <c r="AW135" s="13" t="s">
        <v>30</v>
      </c>
      <c r="AX135" s="13" t="s">
        <v>73</v>
      </c>
      <c r="AY135" s="192" t="s">
        <v>119</v>
      </c>
    </row>
    <row r="136" s="14" customFormat="1">
      <c r="A136" s="14"/>
      <c r="B136" s="199"/>
      <c r="C136" s="14"/>
      <c r="D136" s="186" t="s">
        <v>130</v>
      </c>
      <c r="E136" s="200" t="s">
        <v>1</v>
      </c>
      <c r="F136" s="201" t="s">
        <v>132</v>
      </c>
      <c r="G136" s="14"/>
      <c r="H136" s="202">
        <v>70.560000000000002</v>
      </c>
      <c r="I136" s="203"/>
      <c r="J136" s="14"/>
      <c r="K136" s="14"/>
      <c r="L136" s="199"/>
      <c r="M136" s="204"/>
      <c r="N136" s="205"/>
      <c r="O136" s="205"/>
      <c r="P136" s="205"/>
      <c r="Q136" s="205"/>
      <c r="R136" s="205"/>
      <c r="S136" s="205"/>
      <c r="T136" s="20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0" t="s">
        <v>130</v>
      </c>
      <c r="AU136" s="200" t="s">
        <v>83</v>
      </c>
      <c r="AV136" s="14" t="s">
        <v>126</v>
      </c>
      <c r="AW136" s="14" t="s">
        <v>30</v>
      </c>
      <c r="AX136" s="14" t="s">
        <v>81</v>
      </c>
      <c r="AY136" s="200" t="s">
        <v>119</v>
      </c>
    </row>
    <row r="137" s="2" customFormat="1" ht="21.75" customHeight="1">
      <c r="A137" s="37"/>
      <c r="B137" s="171"/>
      <c r="C137" s="172" t="s">
        <v>120</v>
      </c>
      <c r="D137" s="172" t="s">
        <v>122</v>
      </c>
      <c r="E137" s="173" t="s">
        <v>149</v>
      </c>
      <c r="F137" s="174" t="s">
        <v>150</v>
      </c>
      <c r="G137" s="175" t="s">
        <v>125</v>
      </c>
      <c r="H137" s="176">
        <v>16.800000000000001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38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126</v>
      </c>
      <c r="AT137" s="184" t="s">
        <v>122</v>
      </c>
      <c r="AU137" s="184" t="s">
        <v>83</v>
      </c>
      <c r="AY137" s="18" t="s">
        <v>119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81</v>
      </c>
      <c r="BK137" s="185">
        <f>ROUND(I137*H137,2)</f>
        <v>0</v>
      </c>
      <c r="BL137" s="18" t="s">
        <v>126</v>
      </c>
      <c r="BM137" s="184" t="s">
        <v>151</v>
      </c>
    </row>
    <row r="138" s="2" customFormat="1">
      <c r="A138" s="37"/>
      <c r="B138" s="38"/>
      <c r="C138" s="37"/>
      <c r="D138" s="186" t="s">
        <v>128</v>
      </c>
      <c r="E138" s="37"/>
      <c r="F138" s="187" t="s">
        <v>152</v>
      </c>
      <c r="G138" s="37"/>
      <c r="H138" s="37"/>
      <c r="I138" s="188"/>
      <c r="J138" s="37"/>
      <c r="K138" s="37"/>
      <c r="L138" s="38"/>
      <c r="M138" s="189"/>
      <c r="N138" s="190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128</v>
      </c>
      <c r="AU138" s="18" t="s">
        <v>83</v>
      </c>
    </row>
    <row r="139" s="13" customFormat="1">
      <c r="A139" s="13"/>
      <c r="B139" s="191"/>
      <c r="C139" s="13"/>
      <c r="D139" s="186" t="s">
        <v>130</v>
      </c>
      <c r="E139" s="192" t="s">
        <v>1</v>
      </c>
      <c r="F139" s="193" t="s">
        <v>153</v>
      </c>
      <c r="G139" s="13"/>
      <c r="H139" s="194">
        <v>16.800000000000001</v>
      </c>
      <c r="I139" s="195"/>
      <c r="J139" s="13"/>
      <c r="K139" s="13"/>
      <c r="L139" s="191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130</v>
      </c>
      <c r="AU139" s="192" t="s">
        <v>83</v>
      </c>
      <c r="AV139" s="13" t="s">
        <v>83</v>
      </c>
      <c r="AW139" s="13" t="s">
        <v>30</v>
      </c>
      <c r="AX139" s="13" t="s">
        <v>81</v>
      </c>
      <c r="AY139" s="192" t="s">
        <v>119</v>
      </c>
    </row>
    <row r="140" s="2" customFormat="1" ht="16.5" customHeight="1">
      <c r="A140" s="37"/>
      <c r="B140" s="171"/>
      <c r="C140" s="172" t="s">
        <v>154</v>
      </c>
      <c r="D140" s="172" t="s">
        <v>122</v>
      </c>
      <c r="E140" s="173" t="s">
        <v>155</v>
      </c>
      <c r="F140" s="174" t="s">
        <v>156</v>
      </c>
      <c r="G140" s="175" t="s">
        <v>125</v>
      </c>
      <c r="H140" s="176">
        <v>16.800000000000001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126</v>
      </c>
      <c r="AT140" s="184" t="s">
        <v>122</v>
      </c>
      <c r="AU140" s="184" t="s">
        <v>83</v>
      </c>
      <c r="AY140" s="18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126</v>
      </c>
      <c r="BM140" s="184" t="s">
        <v>157</v>
      </c>
    </row>
    <row r="141" s="2" customFormat="1">
      <c r="A141" s="37"/>
      <c r="B141" s="38"/>
      <c r="C141" s="37"/>
      <c r="D141" s="186" t="s">
        <v>128</v>
      </c>
      <c r="E141" s="37"/>
      <c r="F141" s="187" t="s">
        <v>158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128</v>
      </c>
      <c r="AU141" s="18" t="s">
        <v>83</v>
      </c>
    </row>
    <row r="142" s="2" customFormat="1" ht="16.5" customHeight="1">
      <c r="A142" s="37"/>
      <c r="B142" s="171"/>
      <c r="C142" s="207" t="s">
        <v>159</v>
      </c>
      <c r="D142" s="207" t="s">
        <v>133</v>
      </c>
      <c r="E142" s="208" t="s">
        <v>146</v>
      </c>
      <c r="F142" s="209" t="s">
        <v>135</v>
      </c>
      <c r="G142" s="210" t="s">
        <v>136</v>
      </c>
      <c r="H142" s="211">
        <v>30.239999999999998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76"/>
      <c r="P142" s="182">
        <f>O142*H142</f>
        <v>0</v>
      </c>
      <c r="Q142" s="182">
        <v>1</v>
      </c>
      <c r="R142" s="182">
        <f>Q142*H142</f>
        <v>30.239999999999998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137</v>
      </c>
      <c r="AT142" s="184" t="s">
        <v>133</v>
      </c>
      <c r="AU142" s="184" t="s">
        <v>83</v>
      </c>
      <c r="AY142" s="18" t="s">
        <v>119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126</v>
      </c>
      <c r="BM142" s="184" t="s">
        <v>160</v>
      </c>
    </row>
    <row r="143" s="2" customFormat="1">
      <c r="A143" s="37"/>
      <c r="B143" s="38"/>
      <c r="C143" s="37"/>
      <c r="D143" s="186" t="s">
        <v>128</v>
      </c>
      <c r="E143" s="37"/>
      <c r="F143" s="187" t="s">
        <v>135</v>
      </c>
      <c r="G143" s="37"/>
      <c r="H143" s="37"/>
      <c r="I143" s="188"/>
      <c r="J143" s="37"/>
      <c r="K143" s="37"/>
      <c r="L143" s="38"/>
      <c r="M143" s="189"/>
      <c r="N143" s="190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128</v>
      </c>
      <c r="AU143" s="18" t="s">
        <v>83</v>
      </c>
    </row>
    <row r="144" s="13" customFormat="1">
      <c r="A144" s="13"/>
      <c r="B144" s="191"/>
      <c r="C144" s="13"/>
      <c r="D144" s="186" t="s">
        <v>130</v>
      </c>
      <c r="E144" s="192" t="s">
        <v>1</v>
      </c>
      <c r="F144" s="193" t="s">
        <v>161</v>
      </c>
      <c r="G144" s="13"/>
      <c r="H144" s="194">
        <v>30.239999999999998</v>
      </c>
      <c r="I144" s="195"/>
      <c r="J144" s="13"/>
      <c r="K144" s="13"/>
      <c r="L144" s="191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130</v>
      </c>
      <c r="AU144" s="192" t="s">
        <v>83</v>
      </c>
      <c r="AV144" s="13" t="s">
        <v>83</v>
      </c>
      <c r="AW144" s="13" t="s">
        <v>30</v>
      </c>
      <c r="AX144" s="13" t="s">
        <v>81</v>
      </c>
      <c r="AY144" s="192" t="s">
        <v>119</v>
      </c>
    </row>
    <row r="145" s="2" customFormat="1" ht="21.75" customHeight="1">
      <c r="A145" s="37"/>
      <c r="B145" s="171"/>
      <c r="C145" s="207" t="s">
        <v>137</v>
      </c>
      <c r="D145" s="207" t="s">
        <v>133</v>
      </c>
      <c r="E145" s="208" t="s">
        <v>162</v>
      </c>
      <c r="F145" s="209" t="s">
        <v>163</v>
      </c>
      <c r="G145" s="210" t="s">
        <v>164</v>
      </c>
      <c r="H145" s="211">
        <v>22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137</v>
      </c>
      <c r="AT145" s="184" t="s">
        <v>133</v>
      </c>
      <c r="AU145" s="184" t="s">
        <v>83</v>
      </c>
      <c r="AY145" s="18" t="s">
        <v>119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81</v>
      </c>
      <c r="BK145" s="185">
        <f>ROUND(I145*H145,2)</f>
        <v>0</v>
      </c>
      <c r="BL145" s="18" t="s">
        <v>126</v>
      </c>
      <c r="BM145" s="184" t="s">
        <v>165</v>
      </c>
    </row>
    <row r="146" s="2" customFormat="1">
      <c r="A146" s="37"/>
      <c r="B146" s="38"/>
      <c r="C146" s="37"/>
      <c r="D146" s="186" t="s">
        <v>128</v>
      </c>
      <c r="E146" s="37"/>
      <c r="F146" s="187" t="s">
        <v>163</v>
      </c>
      <c r="G146" s="37"/>
      <c r="H146" s="37"/>
      <c r="I146" s="188"/>
      <c r="J146" s="37"/>
      <c r="K146" s="37"/>
      <c r="L146" s="38"/>
      <c r="M146" s="189"/>
      <c r="N146" s="190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128</v>
      </c>
      <c r="AU146" s="18" t="s">
        <v>83</v>
      </c>
    </row>
    <row r="147" s="2" customFormat="1" ht="21.75" customHeight="1">
      <c r="A147" s="37"/>
      <c r="B147" s="171"/>
      <c r="C147" s="172" t="s">
        <v>166</v>
      </c>
      <c r="D147" s="172" t="s">
        <v>122</v>
      </c>
      <c r="E147" s="173" t="s">
        <v>167</v>
      </c>
      <c r="F147" s="174" t="s">
        <v>168</v>
      </c>
      <c r="G147" s="175" t="s">
        <v>169</v>
      </c>
      <c r="H147" s="176">
        <v>0.012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38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126</v>
      </c>
      <c r="AT147" s="184" t="s">
        <v>122</v>
      </c>
      <c r="AU147" s="184" t="s">
        <v>83</v>
      </c>
      <c r="AY147" s="18" t="s">
        <v>119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81</v>
      </c>
      <c r="BK147" s="185">
        <f>ROUND(I147*H147,2)</f>
        <v>0</v>
      </c>
      <c r="BL147" s="18" t="s">
        <v>126</v>
      </c>
      <c r="BM147" s="184" t="s">
        <v>170</v>
      </c>
    </row>
    <row r="148" s="2" customFormat="1">
      <c r="A148" s="37"/>
      <c r="B148" s="38"/>
      <c r="C148" s="37"/>
      <c r="D148" s="186" t="s">
        <v>128</v>
      </c>
      <c r="E148" s="37"/>
      <c r="F148" s="187" t="s">
        <v>171</v>
      </c>
      <c r="G148" s="37"/>
      <c r="H148" s="37"/>
      <c r="I148" s="188"/>
      <c r="J148" s="37"/>
      <c r="K148" s="37"/>
      <c r="L148" s="38"/>
      <c r="M148" s="189"/>
      <c r="N148" s="190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128</v>
      </c>
      <c r="AU148" s="18" t="s">
        <v>83</v>
      </c>
    </row>
    <row r="149" s="2" customFormat="1" ht="21.75" customHeight="1">
      <c r="A149" s="37"/>
      <c r="B149" s="171"/>
      <c r="C149" s="172" t="s">
        <v>172</v>
      </c>
      <c r="D149" s="172" t="s">
        <v>122</v>
      </c>
      <c r="E149" s="173" t="s">
        <v>173</v>
      </c>
      <c r="F149" s="174" t="s">
        <v>174</v>
      </c>
      <c r="G149" s="175" t="s">
        <v>169</v>
      </c>
      <c r="H149" s="176">
        <v>0.012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38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126</v>
      </c>
      <c r="AT149" s="184" t="s">
        <v>122</v>
      </c>
      <c r="AU149" s="184" t="s">
        <v>83</v>
      </c>
      <c r="AY149" s="18" t="s">
        <v>119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81</v>
      </c>
      <c r="BK149" s="185">
        <f>ROUND(I149*H149,2)</f>
        <v>0</v>
      </c>
      <c r="BL149" s="18" t="s">
        <v>126</v>
      </c>
      <c r="BM149" s="184" t="s">
        <v>175</v>
      </c>
    </row>
    <row r="150" s="2" customFormat="1">
      <c r="A150" s="37"/>
      <c r="B150" s="38"/>
      <c r="C150" s="37"/>
      <c r="D150" s="186" t="s">
        <v>128</v>
      </c>
      <c r="E150" s="37"/>
      <c r="F150" s="187" t="s">
        <v>176</v>
      </c>
      <c r="G150" s="37"/>
      <c r="H150" s="37"/>
      <c r="I150" s="188"/>
      <c r="J150" s="37"/>
      <c r="K150" s="37"/>
      <c r="L150" s="38"/>
      <c r="M150" s="189"/>
      <c r="N150" s="190"/>
      <c r="O150" s="76"/>
      <c r="P150" s="76"/>
      <c r="Q150" s="76"/>
      <c r="R150" s="76"/>
      <c r="S150" s="76"/>
      <c r="T150" s="7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128</v>
      </c>
      <c r="AU150" s="18" t="s">
        <v>83</v>
      </c>
    </row>
    <row r="151" s="2" customFormat="1" ht="21.75" customHeight="1">
      <c r="A151" s="37"/>
      <c r="B151" s="171"/>
      <c r="C151" s="172" t="s">
        <v>177</v>
      </c>
      <c r="D151" s="172" t="s">
        <v>122</v>
      </c>
      <c r="E151" s="173" t="s">
        <v>178</v>
      </c>
      <c r="F151" s="174" t="s">
        <v>179</v>
      </c>
      <c r="G151" s="175" t="s">
        <v>180</v>
      </c>
      <c r="H151" s="176">
        <v>25.5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38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126</v>
      </c>
      <c r="AT151" s="184" t="s">
        <v>122</v>
      </c>
      <c r="AU151" s="184" t="s">
        <v>83</v>
      </c>
      <c r="AY151" s="18" t="s">
        <v>119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81</v>
      </c>
      <c r="BK151" s="185">
        <f>ROUND(I151*H151,2)</f>
        <v>0</v>
      </c>
      <c r="BL151" s="18" t="s">
        <v>126</v>
      </c>
      <c r="BM151" s="184" t="s">
        <v>181</v>
      </c>
    </row>
    <row r="152" s="2" customFormat="1">
      <c r="A152" s="37"/>
      <c r="B152" s="38"/>
      <c r="C152" s="37"/>
      <c r="D152" s="186" t="s">
        <v>128</v>
      </c>
      <c r="E152" s="37"/>
      <c r="F152" s="187" t="s">
        <v>182</v>
      </c>
      <c r="G152" s="37"/>
      <c r="H152" s="37"/>
      <c r="I152" s="188"/>
      <c r="J152" s="37"/>
      <c r="K152" s="37"/>
      <c r="L152" s="38"/>
      <c r="M152" s="189"/>
      <c r="N152" s="190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128</v>
      </c>
      <c r="AU152" s="18" t="s">
        <v>83</v>
      </c>
    </row>
    <row r="153" s="2" customFormat="1" ht="21.75" customHeight="1">
      <c r="A153" s="37"/>
      <c r="B153" s="171"/>
      <c r="C153" s="172" t="s">
        <v>183</v>
      </c>
      <c r="D153" s="172" t="s">
        <v>122</v>
      </c>
      <c r="E153" s="173" t="s">
        <v>184</v>
      </c>
      <c r="F153" s="174" t="s">
        <v>185</v>
      </c>
      <c r="G153" s="175" t="s">
        <v>180</v>
      </c>
      <c r="H153" s="176">
        <v>175.5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38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126</v>
      </c>
      <c r="AT153" s="184" t="s">
        <v>122</v>
      </c>
      <c r="AU153" s="184" t="s">
        <v>83</v>
      </c>
      <c r="AY153" s="18" t="s">
        <v>119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81</v>
      </c>
      <c r="BK153" s="185">
        <f>ROUND(I153*H153,2)</f>
        <v>0</v>
      </c>
      <c r="BL153" s="18" t="s">
        <v>126</v>
      </c>
      <c r="BM153" s="184" t="s">
        <v>186</v>
      </c>
    </row>
    <row r="154" s="2" customFormat="1">
      <c r="A154" s="37"/>
      <c r="B154" s="38"/>
      <c r="C154" s="37"/>
      <c r="D154" s="186" t="s">
        <v>128</v>
      </c>
      <c r="E154" s="37"/>
      <c r="F154" s="187" t="s">
        <v>187</v>
      </c>
      <c r="G154" s="37"/>
      <c r="H154" s="37"/>
      <c r="I154" s="188"/>
      <c r="J154" s="37"/>
      <c r="K154" s="37"/>
      <c r="L154" s="38"/>
      <c r="M154" s="189"/>
      <c r="N154" s="190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128</v>
      </c>
      <c r="AU154" s="18" t="s">
        <v>83</v>
      </c>
    </row>
    <row r="155" s="2" customFormat="1" ht="16.5" customHeight="1">
      <c r="A155" s="37"/>
      <c r="B155" s="171"/>
      <c r="C155" s="207" t="s">
        <v>188</v>
      </c>
      <c r="D155" s="207" t="s">
        <v>133</v>
      </c>
      <c r="E155" s="208" t="s">
        <v>189</v>
      </c>
      <c r="F155" s="209" t="s">
        <v>190</v>
      </c>
      <c r="G155" s="210" t="s">
        <v>180</v>
      </c>
      <c r="H155" s="211">
        <v>225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38</v>
      </c>
      <c r="O155" s="76"/>
      <c r="P155" s="182">
        <f>O155*H155</f>
        <v>0</v>
      </c>
      <c r="Q155" s="182">
        <v>0.049390000000000003</v>
      </c>
      <c r="R155" s="182">
        <f>Q155*H155</f>
        <v>11.11275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137</v>
      </c>
      <c r="AT155" s="184" t="s">
        <v>133</v>
      </c>
      <c r="AU155" s="184" t="s">
        <v>83</v>
      </c>
      <c r="AY155" s="18" t="s">
        <v>119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81</v>
      </c>
      <c r="BK155" s="185">
        <f>ROUND(I155*H155,2)</f>
        <v>0</v>
      </c>
      <c r="BL155" s="18" t="s">
        <v>126</v>
      </c>
      <c r="BM155" s="184" t="s">
        <v>191</v>
      </c>
    </row>
    <row r="156" s="2" customFormat="1">
      <c r="A156" s="37"/>
      <c r="B156" s="38"/>
      <c r="C156" s="37"/>
      <c r="D156" s="186" t="s">
        <v>128</v>
      </c>
      <c r="E156" s="37"/>
      <c r="F156" s="187" t="s">
        <v>190</v>
      </c>
      <c r="G156" s="37"/>
      <c r="H156" s="37"/>
      <c r="I156" s="188"/>
      <c r="J156" s="37"/>
      <c r="K156" s="37"/>
      <c r="L156" s="38"/>
      <c r="M156" s="189"/>
      <c r="N156" s="190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128</v>
      </c>
      <c r="AU156" s="18" t="s">
        <v>83</v>
      </c>
    </row>
    <row r="157" s="2" customFormat="1" ht="21.75" customHeight="1">
      <c r="A157" s="37"/>
      <c r="B157" s="171"/>
      <c r="C157" s="207" t="s">
        <v>192</v>
      </c>
      <c r="D157" s="207" t="s">
        <v>133</v>
      </c>
      <c r="E157" s="208" t="s">
        <v>193</v>
      </c>
      <c r="F157" s="209" t="s">
        <v>194</v>
      </c>
      <c r="G157" s="210" t="s">
        <v>195</v>
      </c>
      <c r="H157" s="211">
        <v>414</v>
      </c>
      <c r="I157" s="212"/>
      <c r="J157" s="213">
        <f>ROUND(I157*H157,2)</f>
        <v>0</v>
      </c>
      <c r="K157" s="214"/>
      <c r="L157" s="215"/>
      <c r="M157" s="216" t="s">
        <v>1</v>
      </c>
      <c r="N157" s="217" t="s">
        <v>38</v>
      </c>
      <c r="O157" s="76"/>
      <c r="P157" s="182">
        <f>O157*H157</f>
        <v>0</v>
      </c>
      <c r="Q157" s="182">
        <v>0.00018000000000000001</v>
      </c>
      <c r="R157" s="182">
        <f>Q157*H157</f>
        <v>0.074520000000000003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137</v>
      </c>
      <c r="AT157" s="184" t="s">
        <v>133</v>
      </c>
      <c r="AU157" s="184" t="s">
        <v>83</v>
      </c>
      <c r="AY157" s="18" t="s">
        <v>119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81</v>
      </c>
      <c r="BK157" s="185">
        <f>ROUND(I157*H157,2)</f>
        <v>0</v>
      </c>
      <c r="BL157" s="18" t="s">
        <v>126</v>
      </c>
      <c r="BM157" s="184" t="s">
        <v>196</v>
      </c>
    </row>
    <row r="158" s="2" customFormat="1">
      <c r="A158" s="37"/>
      <c r="B158" s="38"/>
      <c r="C158" s="37"/>
      <c r="D158" s="186" t="s">
        <v>128</v>
      </c>
      <c r="E158" s="37"/>
      <c r="F158" s="187" t="s">
        <v>194</v>
      </c>
      <c r="G158" s="37"/>
      <c r="H158" s="37"/>
      <c r="I158" s="188"/>
      <c r="J158" s="37"/>
      <c r="K158" s="37"/>
      <c r="L158" s="38"/>
      <c r="M158" s="189"/>
      <c r="N158" s="190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128</v>
      </c>
      <c r="AU158" s="18" t="s">
        <v>83</v>
      </c>
    </row>
    <row r="159" s="2" customFormat="1" ht="16.5" customHeight="1">
      <c r="A159" s="37"/>
      <c r="B159" s="171"/>
      <c r="C159" s="172" t="s">
        <v>8</v>
      </c>
      <c r="D159" s="172" t="s">
        <v>122</v>
      </c>
      <c r="E159" s="173" t="s">
        <v>197</v>
      </c>
      <c r="F159" s="174" t="s">
        <v>198</v>
      </c>
      <c r="G159" s="175" t="s">
        <v>195</v>
      </c>
      <c r="H159" s="176">
        <v>16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38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126</v>
      </c>
      <c r="AT159" s="184" t="s">
        <v>122</v>
      </c>
      <c r="AU159" s="184" t="s">
        <v>83</v>
      </c>
      <c r="AY159" s="18" t="s">
        <v>119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81</v>
      </c>
      <c r="BK159" s="185">
        <f>ROUND(I159*H159,2)</f>
        <v>0</v>
      </c>
      <c r="BL159" s="18" t="s">
        <v>126</v>
      </c>
      <c r="BM159" s="184" t="s">
        <v>199</v>
      </c>
    </row>
    <row r="160" s="2" customFormat="1">
      <c r="A160" s="37"/>
      <c r="B160" s="38"/>
      <c r="C160" s="37"/>
      <c r="D160" s="186" t="s">
        <v>128</v>
      </c>
      <c r="E160" s="37"/>
      <c r="F160" s="187" t="s">
        <v>200</v>
      </c>
      <c r="G160" s="37"/>
      <c r="H160" s="37"/>
      <c r="I160" s="188"/>
      <c r="J160" s="37"/>
      <c r="K160" s="37"/>
      <c r="L160" s="38"/>
      <c r="M160" s="189"/>
      <c r="N160" s="190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128</v>
      </c>
      <c r="AU160" s="18" t="s">
        <v>83</v>
      </c>
    </row>
    <row r="161" s="2" customFormat="1" ht="16.5" customHeight="1">
      <c r="A161" s="37"/>
      <c r="B161" s="171"/>
      <c r="C161" s="172" t="s">
        <v>201</v>
      </c>
      <c r="D161" s="172" t="s">
        <v>122</v>
      </c>
      <c r="E161" s="173" t="s">
        <v>202</v>
      </c>
      <c r="F161" s="174" t="s">
        <v>203</v>
      </c>
      <c r="G161" s="175" t="s">
        <v>195</v>
      </c>
      <c r="H161" s="176">
        <v>4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38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126</v>
      </c>
      <c r="AT161" s="184" t="s">
        <v>122</v>
      </c>
      <c r="AU161" s="184" t="s">
        <v>83</v>
      </c>
      <c r="AY161" s="18" t="s">
        <v>119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81</v>
      </c>
      <c r="BK161" s="185">
        <f>ROUND(I161*H161,2)</f>
        <v>0</v>
      </c>
      <c r="BL161" s="18" t="s">
        <v>126</v>
      </c>
      <c r="BM161" s="184" t="s">
        <v>204</v>
      </c>
    </row>
    <row r="162" s="2" customFormat="1">
      <c r="A162" s="37"/>
      <c r="B162" s="38"/>
      <c r="C162" s="37"/>
      <c r="D162" s="186" t="s">
        <v>128</v>
      </c>
      <c r="E162" s="37"/>
      <c r="F162" s="187" t="s">
        <v>205</v>
      </c>
      <c r="G162" s="37"/>
      <c r="H162" s="37"/>
      <c r="I162" s="188"/>
      <c r="J162" s="37"/>
      <c r="K162" s="37"/>
      <c r="L162" s="38"/>
      <c r="M162" s="189"/>
      <c r="N162" s="190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128</v>
      </c>
      <c r="AU162" s="18" t="s">
        <v>83</v>
      </c>
    </row>
    <row r="163" s="2" customFormat="1" ht="21.75" customHeight="1">
      <c r="A163" s="37"/>
      <c r="B163" s="171"/>
      <c r="C163" s="172" t="s">
        <v>206</v>
      </c>
      <c r="D163" s="172" t="s">
        <v>122</v>
      </c>
      <c r="E163" s="173" t="s">
        <v>207</v>
      </c>
      <c r="F163" s="174" t="s">
        <v>208</v>
      </c>
      <c r="G163" s="175" t="s">
        <v>209</v>
      </c>
      <c r="H163" s="176">
        <v>14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38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126</v>
      </c>
      <c r="AT163" s="184" t="s">
        <v>122</v>
      </c>
      <c r="AU163" s="184" t="s">
        <v>83</v>
      </c>
      <c r="AY163" s="18" t="s">
        <v>119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81</v>
      </c>
      <c r="BK163" s="185">
        <f>ROUND(I163*H163,2)</f>
        <v>0</v>
      </c>
      <c r="BL163" s="18" t="s">
        <v>126</v>
      </c>
      <c r="BM163" s="184" t="s">
        <v>210</v>
      </c>
    </row>
    <row r="164" s="2" customFormat="1">
      <c r="A164" s="37"/>
      <c r="B164" s="38"/>
      <c r="C164" s="37"/>
      <c r="D164" s="186" t="s">
        <v>128</v>
      </c>
      <c r="E164" s="37"/>
      <c r="F164" s="187" t="s">
        <v>211</v>
      </c>
      <c r="G164" s="37"/>
      <c r="H164" s="37"/>
      <c r="I164" s="188"/>
      <c r="J164" s="37"/>
      <c r="K164" s="37"/>
      <c r="L164" s="38"/>
      <c r="M164" s="189"/>
      <c r="N164" s="190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128</v>
      </c>
      <c r="AU164" s="18" t="s">
        <v>83</v>
      </c>
    </row>
    <row r="165" s="2" customFormat="1" ht="21.75" customHeight="1">
      <c r="A165" s="37"/>
      <c r="B165" s="171"/>
      <c r="C165" s="172" t="s">
        <v>212</v>
      </c>
      <c r="D165" s="172" t="s">
        <v>122</v>
      </c>
      <c r="E165" s="173" t="s">
        <v>213</v>
      </c>
      <c r="F165" s="174" t="s">
        <v>214</v>
      </c>
      <c r="G165" s="175" t="s">
        <v>209</v>
      </c>
      <c r="H165" s="176">
        <v>2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38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126</v>
      </c>
      <c r="AT165" s="184" t="s">
        <v>122</v>
      </c>
      <c r="AU165" s="184" t="s">
        <v>83</v>
      </c>
      <c r="AY165" s="18" t="s">
        <v>119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81</v>
      </c>
      <c r="BK165" s="185">
        <f>ROUND(I165*H165,2)</f>
        <v>0</v>
      </c>
      <c r="BL165" s="18" t="s">
        <v>126</v>
      </c>
      <c r="BM165" s="184" t="s">
        <v>215</v>
      </c>
    </row>
    <row r="166" s="2" customFormat="1">
      <c r="A166" s="37"/>
      <c r="B166" s="38"/>
      <c r="C166" s="37"/>
      <c r="D166" s="186" t="s">
        <v>128</v>
      </c>
      <c r="E166" s="37"/>
      <c r="F166" s="187" t="s">
        <v>216</v>
      </c>
      <c r="G166" s="37"/>
      <c r="H166" s="37"/>
      <c r="I166" s="188"/>
      <c r="J166" s="37"/>
      <c r="K166" s="37"/>
      <c r="L166" s="38"/>
      <c r="M166" s="189"/>
      <c r="N166" s="190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128</v>
      </c>
      <c r="AU166" s="18" t="s">
        <v>83</v>
      </c>
    </row>
    <row r="167" s="2" customFormat="1" ht="33" customHeight="1">
      <c r="A167" s="37"/>
      <c r="B167" s="171"/>
      <c r="C167" s="172" t="s">
        <v>217</v>
      </c>
      <c r="D167" s="172" t="s">
        <v>122</v>
      </c>
      <c r="E167" s="173" t="s">
        <v>218</v>
      </c>
      <c r="F167" s="174" t="s">
        <v>219</v>
      </c>
      <c r="G167" s="175" t="s">
        <v>180</v>
      </c>
      <c r="H167" s="176">
        <v>425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38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126</v>
      </c>
      <c r="AT167" s="184" t="s">
        <v>122</v>
      </c>
      <c r="AU167" s="184" t="s">
        <v>83</v>
      </c>
      <c r="AY167" s="18" t="s">
        <v>119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81</v>
      </c>
      <c r="BK167" s="185">
        <f>ROUND(I167*H167,2)</f>
        <v>0</v>
      </c>
      <c r="BL167" s="18" t="s">
        <v>126</v>
      </c>
      <c r="BM167" s="184" t="s">
        <v>220</v>
      </c>
    </row>
    <row r="168" s="2" customFormat="1">
      <c r="A168" s="37"/>
      <c r="B168" s="38"/>
      <c r="C168" s="37"/>
      <c r="D168" s="186" t="s">
        <v>128</v>
      </c>
      <c r="E168" s="37"/>
      <c r="F168" s="187" t="s">
        <v>221</v>
      </c>
      <c r="G168" s="37"/>
      <c r="H168" s="37"/>
      <c r="I168" s="188"/>
      <c r="J168" s="37"/>
      <c r="K168" s="37"/>
      <c r="L168" s="38"/>
      <c r="M168" s="189"/>
      <c r="N168" s="190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128</v>
      </c>
      <c r="AU168" s="18" t="s">
        <v>83</v>
      </c>
    </row>
    <row r="169" s="2" customFormat="1" ht="33" customHeight="1">
      <c r="A169" s="37"/>
      <c r="B169" s="171"/>
      <c r="C169" s="172" t="s">
        <v>222</v>
      </c>
      <c r="D169" s="172" t="s">
        <v>122</v>
      </c>
      <c r="E169" s="173" t="s">
        <v>223</v>
      </c>
      <c r="F169" s="174" t="s">
        <v>224</v>
      </c>
      <c r="G169" s="175" t="s">
        <v>180</v>
      </c>
      <c r="H169" s="176">
        <v>425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38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126</v>
      </c>
      <c r="AT169" s="184" t="s">
        <v>122</v>
      </c>
      <c r="AU169" s="184" t="s">
        <v>83</v>
      </c>
      <c r="AY169" s="18" t="s">
        <v>119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81</v>
      </c>
      <c r="BK169" s="185">
        <f>ROUND(I169*H169,2)</f>
        <v>0</v>
      </c>
      <c r="BL169" s="18" t="s">
        <v>126</v>
      </c>
      <c r="BM169" s="184" t="s">
        <v>225</v>
      </c>
    </row>
    <row r="170" s="2" customFormat="1">
      <c r="A170" s="37"/>
      <c r="B170" s="38"/>
      <c r="C170" s="37"/>
      <c r="D170" s="186" t="s">
        <v>128</v>
      </c>
      <c r="E170" s="37"/>
      <c r="F170" s="187" t="s">
        <v>226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128</v>
      </c>
      <c r="AU170" s="18" t="s">
        <v>83</v>
      </c>
    </row>
    <row r="171" s="2" customFormat="1" ht="21.75" customHeight="1">
      <c r="A171" s="37"/>
      <c r="B171" s="171"/>
      <c r="C171" s="172" t="s">
        <v>7</v>
      </c>
      <c r="D171" s="172" t="s">
        <v>122</v>
      </c>
      <c r="E171" s="173" t="s">
        <v>227</v>
      </c>
      <c r="F171" s="174" t="s">
        <v>228</v>
      </c>
      <c r="G171" s="175" t="s">
        <v>180</v>
      </c>
      <c r="H171" s="176">
        <v>21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38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126</v>
      </c>
      <c r="AT171" s="184" t="s">
        <v>122</v>
      </c>
      <c r="AU171" s="184" t="s">
        <v>83</v>
      </c>
      <c r="AY171" s="18" t="s">
        <v>119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81</v>
      </c>
      <c r="BK171" s="185">
        <f>ROUND(I171*H171,2)</f>
        <v>0</v>
      </c>
      <c r="BL171" s="18" t="s">
        <v>126</v>
      </c>
      <c r="BM171" s="184" t="s">
        <v>229</v>
      </c>
    </row>
    <row r="172" s="2" customFormat="1">
      <c r="A172" s="37"/>
      <c r="B172" s="38"/>
      <c r="C172" s="37"/>
      <c r="D172" s="186" t="s">
        <v>128</v>
      </c>
      <c r="E172" s="37"/>
      <c r="F172" s="187" t="s">
        <v>230</v>
      </c>
      <c r="G172" s="37"/>
      <c r="H172" s="37"/>
      <c r="I172" s="188"/>
      <c r="J172" s="37"/>
      <c r="K172" s="37"/>
      <c r="L172" s="38"/>
      <c r="M172" s="189"/>
      <c r="N172" s="190"/>
      <c r="O172" s="76"/>
      <c r="P172" s="76"/>
      <c r="Q172" s="76"/>
      <c r="R172" s="76"/>
      <c r="S172" s="76"/>
      <c r="T172" s="7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128</v>
      </c>
      <c r="AU172" s="18" t="s">
        <v>83</v>
      </c>
    </row>
    <row r="173" s="2" customFormat="1" ht="21.75" customHeight="1">
      <c r="A173" s="37"/>
      <c r="B173" s="171"/>
      <c r="C173" s="172" t="s">
        <v>231</v>
      </c>
      <c r="D173" s="172" t="s">
        <v>122</v>
      </c>
      <c r="E173" s="173" t="s">
        <v>232</v>
      </c>
      <c r="F173" s="174" t="s">
        <v>233</v>
      </c>
      <c r="G173" s="175" t="s">
        <v>195</v>
      </c>
      <c r="H173" s="176">
        <v>2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126</v>
      </c>
      <c r="AT173" s="184" t="s">
        <v>122</v>
      </c>
      <c r="AU173" s="184" t="s">
        <v>83</v>
      </c>
      <c r="AY173" s="18" t="s">
        <v>119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126</v>
      </c>
      <c r="BM173" s="184" t="s">
        <v>234</v>
      </c>
    </row>
    <row r="174" s="2" customFormat="1">
      <c r="A174" s="37"/>
      <c r="B174" s="38"/>
      <c r="C174" s="37"/>
      <c r="D174" s="186" t="s">
        <v>128</v>
      </c>
      <c r="E174" s="37"/>
      <c r="F174" s="187" t="s">
        <v>235</v>
      </c>
      <c r="G174" s="37"/>
      <c r="H174" s="37"/>
      <c r="I174" s="188"/>
      <c r="J174" s="37"/>
      <c r="K174" s="37"/>
      <c r="L174" s="38"/>
      <c r="M174" s="189"/>
      <c r="N174" s="190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128</v>
      </c>
      <c r="AU174" s="18" t="s">
        <v>83</v>
      </c>
    </row>
    <row r="175" s="2" customFormat="1" ht="21.75" customHeight="1">
      <c r="A175" s="37"/>
      <c r="B175" s="171"/>
      <c r="C175" s="172" t="s">
        <v>236</v>
      </c>
      <c r="D175" s="172" t="s">
        <v>122</v>
      </c>
      <c r="E175" s="173" t="s">
        <v>237</v>
      </c>
      <c r="F175" s="174" t="s">
        <v>238</v>
      </c>
      <c r="G175" s="175" t="s">
        <v>180</v>
      </c>
      <c r="H175" s="176">
        <v>23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126</v>
      </c>
      <c r="AT175" s="184" t="s">
        <v>122</v>
      </c>
      <c r="AU175" s="184" t="s">
        <v>83</v>
      </c>
      <c r="AY175" s="18" t="s">
        <v>119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126</v>
      </c>
      <c r="BM175" s="184" t="s">
        <v>239</v>
      </c>
    </row>
    <row r="176" s="2" customFormat="1">
      <c r="A176" s="37"/>
      <c r="B176" s="38"/>
      <c r="C176" s="37"/>
      <c r="D176" s="186" t="s">
        <v>128</v>
      </c>
      <c r="E176" s="37"/>
      <c r="F176" s="187" t="s">
        <v>240</v>
      </c>
      <c r="G176" s="37"/>
      <c r="H176" s="37"/>
      <c r="I176" s="188"/>
      <c r="J176" s="37"/>
      <c r="K176" s="37"/>
      <c r="L176" s="38"/>
      <c r="M176" s="189"/>
      <c r="N176" s="190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128</v>
      </c>
      <c r="AU176" s="18" t="s">
        <v>83</v>
      </c>
    </row>
    <row r="177" s="2" customFormat="1" ht="16.5" customHeight="1">
      <c r="A177" s="37"/>
      <c r="B177" s="171"/>
      <c r="C177" s="172" t="s">
        <v>241</v>
      </c>
      <c r="D177" s="172" t="s">
        <v>122</v>
      </c>
      <c r="E177" s="173" t="s">
        <v>242</v>
      </c>
      <c r="F177" s="174" t="s">
        <v>243</v>
      </c>
      <c r="G177" s="175" t="s">
        <v>195</v>
      </c>
      <c r="H177" s="176">
        <v>2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38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126</v>
      </c>
      <c r="AT177" s="184" t="s">
        <v>122</v>
      </c>
      <c r="AU177" s="184" t="s">
        <v>83</v>
      </c>
      <c r="AY177" s="18" t="s">
        <v>119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81</v>
      </c>
      <c r="BK177" s="185">
        <f>ROUND(I177*H177,2)</f>
        <v>0</v>
      </c>
      <c r="BL177" s="18" t="s">
        <v>126</v>
      </c>
      <c r="BM177" s="184" t="s">
        <v>244</v>
      </c>
    </row>
    <row r="178" s="2" customFormat="1">
      <c r="A178" s="37"/>
      <c r="B178" s="38"/>
      <c r="C178" s="37"/>
      <c r="D178" s="186" t="s">
        <v>128</v>
      </c>
      <c r="E178" s="37"/>
      <c r="F178" s="187" t="s">
        <v>245</v>
      </c>
      <c r="G178" s="37"/>
      <c r="H178" s="37"/>
      <c r="I178" s="188"/>
      <c r="J178" s="37"/>
      <c r="K178" s="37"/>
      <c r="L178" s="38"/>
      <c r="M178" s="189"/>
      <c r="N178" s="190"/>
      <c r="O178" s="76"/>
      <c r="P178" s="76"/>
      <c r="Q178" s="76"/>
      <c r="R178" s="76"/>
      <c r="S178" s="76"/>
      <c r="T178" s="7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128</v>
      </c>
      <c r="AU178" s="18" t="s">
        <v>83</v>
      </c>
    </row>
    <row r="179" s="2" customFormat="1" ht="16.5" customHeight="1">
      <c r="A179" s="37"/>
      <c r="B179" s="171"/>
      <c r="C179" s="207" t="s">
        <v>246</v>
      </c>
      <c r="D179" s="207" t="s">
        <v>133</v>
      </c>
      <c r="E179" s="208" t="s">
        <v>247</v>
      </c>
      <c r="F179" s="209" t="s">
        <v>248</v>
      </c>
      <c r="G179" s="210" t="s">
        <v>195</v>
      </c>
      <c r="H179" s="211">
        <v>2</v>
      </c>
      <c r="I179" s="212"/>
      <c r="J179" s="213">
        <f>ROUND(I179*H179,2)</f>
        <v>0</v>
      </c>
      <c r="K179" s="214"/>
      <c r="L179" s="215"/>
      <c r="M179" s="216" t="s">
        <v>1</v>
      </c>
      <c r="N179" s="217" t="s">
        <v>38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137</v>
      </c>
      <c r="AT179" s="184" t="s">
        <v>133</v>
      </c>
      <c r="AU179" s="184" t="s">
        <v>83</v>
      </c>
      <c r="AY179" s="18" t="s">
        <v>119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81</v>
      </c>
      <c r="BK179" s="185">
        <f>ROUND(I179*H179,2)</f>
        <v>0</v>
      </c>
      <c r="BL179" s="18" t="s">
        <v>126</v>
      </c>
      <c r="BM179" s="184" t="s">
        <v>249</v>
      </c>
    </row>
    <row r="180" s="2" customFormat="1">
      <c r="A180" s="37"/>
      <c r="B180" s="38"/>
      <c r="C180" s="37"/>
      <c r="D180" s="186" t="s">
        <v>128</v>
      </c>
      <c r="E180" s="37"/>
      <c r="F180" s="187" t="s">
        <v>248</v>
      </c>
      <c r="G180" s="37"/>
      <c r="H180" s="37"/>
      <c r="I180" s="188"/>
      <c r="J180" s="37"/>
      <c r="K180" s="37"/>
      <c r="L180" s="38"/>
      <c r="M180" s="189"/>
      <c r="N180" s="190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128</v>
      </c>
      <c r="AU180" s="18" t="s">
        <v>83</v>
      </c>
    </row>
    <row r="181" s="2" customFormat="1" ht="21.75" customHeight="1">
      <c r="A181" s="37"/>
      <c r="B181" s="171"/>
      <c r="C181" s="172" t="s">
        <v>250</v>
      </c>
      <c r="D181" s="172" t="s">
        <v>122</v>
      </c>
      <c r="E181" s="173" t="s">
        <v>251</v>
      </c>
      <c r="F181" s="174" t="s">
        <v>252</v>
      </c>
      <c r="G181" s="175" t="s">
        <v>180</v>
      </c>
      <c r="H181" s="176">
        <v>60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38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126</v>
      </c>
      <c r="AT181" s="184" t="s">
        <v>122</v>
      </c>
      <c r="AU181" s="184" t="s">
        <v>83</v>
      </c>
      <c r="AY181" s="18" t="s">
        <v>119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81</v>
      </c>
      <c r="BK181" s="185">
        <f>ROUND(I181*H181,2)</f>
        <v>0</v>
      </c>
      <c r="BL181" s="18" t="s">
        <v>126</v>
      </c>
      <c r="BM181" s="184" t="s">
        <v>253</v>
      </c>
    </row>
    <row r="182" s="2" customFormat="1">
      <c r="A182" s="37"/>
      <c r="B182" s="38"/>
      <c r="C182" s="37"/>
      <c r="D182" s="186" t="s">
        <v>128</v>
      </c>
      <c r="E182" s="37"/>
      <c r="F182" s="187" t="s">
        <v>254</v>
      </c>
      <c r="G182" s="37"/>
      <c r="H182" s="37"/>
      <c r="I182" s="188"/>
      <c r="J182" s="37"/>
      <c r="K182" s="37"/>
      <c r="L182" s="38"/>
      <c r="M182" s="189"/>
      <c r="N182" s="190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128</v>
      </c>
      <c r="AU182" s="18" t="s">
        <v>83</v>
      </c>
    </row>
    <row r="183" s="2" customFormat="1" ht="21.75" customHeight="1">
      <c r="A183" s="37"/>
      <c r="B183" s="171"/>
      <c r="C183" s="172" t="s">
        <v>255</v>
      </c>
      <c r="D183" s="172" t="s">
        <v>122</v>
      </c>
      <c r="E183" s="173" t="s">
        <v>256</v>
      </c>
      <c r="F183" s="174" t="s">
        <v>257</v>
      </c>
      <c r="G183" s="175" t="s">
        <v>180</v>
      </c>
      <c r="H183" s="176">
        <v>40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126</v>
      </c>
      <c r="AT183" s="184" t="s">
        <v>122</v>
      </c>
      <c r="AU183" s="184" t="s">
        <v>83</v>
      </c>
      <c r="AY183" s="18" t="s">
        <v>119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81</v>
      </c>
      <c r="BK183" s="185">
        <f>ROUND(I183*H183,2)</f>
        <v>0</v>
      </c>
      <c r="BL183" s="18" t="s">
        <v>126</v>
      </c>
      <c r="BM183" s="184" t="s">
        <v>258</v>
      </c>
    </row>
    <row r="184" s="2" customFormat="1">
      <c r="A184" s="37"/>
      <c r="B184" s="38"/>
      <c r="C184" s="37"/>
      <c r="D184" s="186" t="s">
        <v>128</v>
      </c>
      <c r="E184" s="37"/>
      <c r="F184" s="187" t="s">
        <v>259</v>
      </c>
      <c r="G184" s="37"/>
      <c r="H184" s="37"/>
      <c r="I184" s="188"/>
      <c r="J184" s="37"/>
      <c r="K184" s="37"/>
      <c r="L184" s="38"/>
      <c r="M184" s="189"/>
      <c r="N184" s="190"/>
      <c r="O184" s="76"/>
      <c r="P184" s="76"/>
      <c r="Q184" s="76"/>
      <c r="R184" s="76"/>
      <c r="S184" s="76"/>
      <c r="T184" s="7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128</v>
      </c>
      <c r="AU184" s="18" t="s">
        <v>83</v>
      </c>
    </row>
    <row r="185" s="2" customFormat="1" ht="21.75" customHeight="1">
      <c r="A185" s="37"/>
      <c r="B185" s="171"/>
      <c r="C185" s="172" t="s">
        <v>260</v>
      </c>
      <c r="D185" s="172" t="s">
        <v>122</v>
      </c>
      <c r="E185" s="173" t="s">
        <v>261</v>
      </c>
      <c r="F185" s="174" t="s">
        <v>262</v>
      </c>
      <c r="G185" s="175" t="s">
        <v>263</v>
      </c>
      <c r="H185" s="176">
        <v>91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38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126</v>
      </c>
      <c r="AT185" s="184" t="s">
        <v>122</v>
      </c>
      <c r="AU185" s="184" t="s">
        <v>83</v>
      </c>
      <c r="AY185" s="18" t="s">
        <v>119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81</v>
      </c>
      <c r="BK185" s="185">
        <f>ROUND(I185*H185,2)</f>
        <v>0</v>
      </c>
      <c r="BL185" s="18" t="s">
        <v>126</v>
      </c>
      <c r="BM185" s="184" t="s">
        <v>264</v>
      </c>
    </row>
    <row r="186" s="2" customFormat="1">
      <c r="A186" s="37"/>
      <c r="B186" s="38"/>
      <c r="C186" s="37"/>
      <c r="D186" s="186" t="s">
        <v>128</v>
      </c>
      <c r="E186" s="37"/>
      <c r="F186" s="187" t="s">
        <v>265</v>
      </c>
      <c r="G186" s="37"/>
      <c r="H186" s="37"/>
      <c r="I186" s="188"/>
      <c r="J186" s="37"/>
      <c r="K186" s="37"/>
      <c r="L186" s="38"/>
      <c r="M186" s="189"/>
      <c r="N186" s="190"/>
      <c r="O186" s="76"/>
      <c r="P186" s="76"/>
      <c r="Q186" s="76"/>
      <c r="R186" s="76"/>
      <c r="S186" s="76"/>
      <c r="T186" s="7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128</v>
      </c>
      <c r="AU186" s="18" t="s">
        <v>83</v>
      </c>
    </row>
    <row r="187" s="13" customFormat="1">
      <c r="A187" s="13"/>
      <c r="B187" s="191"/>
      <c r="C187" s="13"/>
      <c r="D187" s="186" t="s">
        <v>130</v>
      </c>
      <c r="E187" s="192" t="s">
        <v>1</v>
      </c>
      <c r="F187" s="193" t="s">
        <v>266</v>
      </c>
      <c r="G187" s="13"/>
      <c r="H187" s="194">
        <v>91</v>
      </c>
      <c r="I187" s="195"/>
      <c r="J187" s="13"/>
      <c r="K187" s="13"/>
      <c r="L187" s="191"/>
      <c r="M187" s="196"/>
      <c r="N187" s="197"/>
      <c r="O187" s="197"/>
      <c r="P187" s="197"/>
      <c r="Q187" s="197"/>
      <c r="R187" s="197"/>
      <c r="S187" s="197"/>
      <c r="T187" s="19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2" t="s">
        <v>130</v>
      </c>
      <c r="AU187" s="192" t="s">
        <v>83</v>
      </c>
      <c r="AV187" s="13" t="s">
        <v>83</v>
      </c>
      <c r="AW187" s="13" t="s">
        <v>30</v>
      </c>
      <c r="AX187" s="13" t="s">
        <v>81</v>
      </c>
      <c r="AY187" s="192" t="s">
        <v>119</v>
      </c>
    </row>
    <row r="188" s="2" customFormat="1" ht="21.75" customHeight="1">
      <c r="A188" s="37"/>
      <c r="B188" s="171"/>
      <c r="C188" s="172" t="s">
        <v>267</v>
      </c>
      <c r="D188" s="172" t="s">
        <v>122</v>
      </c>
      <c r="E188" s="173" t="s">
        <v>268</v>
      </c>
      <c r="F188" s="174" t="s">
        <v>269</v>
      </c>
      <c r="G188" s="175" t="s">
        <v>180</v>
      </c>
      <c r="H188" s="176">
        <v>60</v>
      </c>
      <c r="I188" s="177"/>
      <c r="J188" s="178">
        <f>ROUND(I188*H188,2)</f>
        <v>0</v>
      </c>
      <c r="K188" s="179"/>
      <c r="L188" s="38"/>
      <c r="M188" s="180" t="s">
        <v>1</v>
      </c>
      <c r="N188" s="181" t="s">
        <v>38</v>
      </c>
      <c r="O188" s="76"/>
      <c r="P188" s="182">
        <f>O188*H188</f>
        <v>0</v>
      </c>
      <c r="Q188" s="182">
        <v>0</v>
      </c>
      <c r="R188" s="182">
        <f>Q188*H188</f>
        <v>0</v>
      </c>
      <c r="S188" s="182">
        <v>0</v>
      </c>
      <c r="T188" s="183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126</v>
      </c>
      <c r="AT188" s="184" t="s">
        <v>122</v>
      </c>
      <c r="AU188" s="184" t="s">
        <v>83</v>
      </c>
      <c r="AY188" s="18" t="s">
        <v>119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81</v>
      </c>
      <c r="BK188" s="185">
        <f>ROUND(I188*H188,2)</f>
        <v>0</v>
      </c>
      <c r="BL188" s="18" t="s">
        <v>126</v>
      </c>
      <c r="BM188" s="184" t="s">
        <v>270</v>
      </c>
    </row>
    <row r="189" s="2" customFormat="1">
      <c r="A189" s="37"/>
      <c r="B189" s="38"/>
      <c r="C189" s="37"/>
      <c r="D189" s="186" t="s">
        <v>128</v>
      </c>
      <c r="E189" s="37"/>
      <c r="F189" s="187" t="s">
        <v>271</v>
      </c>
      <c r="G189" s="37"/>
      <c r="H189" s="37"/>
      <c r="I189" s="188"/>
      <c r="J189" s="37"/>
      <c r="K189" s="37"/>
      <c r="L189" s="38"/>
      <c r="M189" s="189"/>
      <c r="N189" s="190"/>
      <c r="O189" s="76"/>
      <c r="P189" s="76"/>
      <c r="Q189" s="76"/>
      <c r="R189" s="76"/>
      <c r="S189" s="76"/>
      <c r="T189" s="7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128</v>
      </c>
      <c r="AU189" s="18" t="s">
        <v>83</v>
      </c>
    </row>
    <row r="190" s="2" customFormat="1" ht="16.5" customHeight="1">
      <c r="A190" s="37"/>
      <c r="B190" s="171"/>
      <c r="C190" s="172" t="s">
        <v>272</v>
      </c>
      <c r="D190" s="172" t="s">
        <v>122</v>
      </c>
      <c r="E190" s="173" t="s">
        <v>273</v>
      </c>
      <c r="F190" s="174" t="s">
        <v>274</v>
      </c>
      <c r="G190" s="175" t="s">
        <v>1</v>
      </c>
      <c r="H190" s="176">
        <v>222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38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126</v>
      </c>
      <c r="AT190" s="184" t="s">
        <v>122</v>
      </c>
      <c r="AU190" s="184" t="s">
        <v>83</v>
      </c>
      <c r="AY190" s="18" t="s">
        <v>119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126</v>
      </c>
      <c r="BM190" s="184" t="s">
        <v>275</v>
      </c>
    </row>
    <row r="191" s="2" customFormat="1">
      <c r="A191" s="37"/>
      <c r="B191" s="38"/>
      <c r="C191" s="37"/>
      <c r="D191" s="186" t="s">
        <v>128</v>
      </c>
      <c r="E191" s="37"/>
      <c r="F191" s="187" t="s">
        <v>274</v>
      </c>
      <c r="G191" s="37"/>
      <c r="H191" s="37"/>
      <c r="I191" s="188"/>
      <c r="J191" s="37"/>
      <c r="K191" s="37"/>
      <c r="L191" s="38"/>
      <c r="M191" s="189"/>
      <c r="N191" s="190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128</v>
      </c>
      <c r="AU191" s="18" t="s">
        <v>83</v>
      </c>
    </row>
    <row r="192" s="13" customFormat="1">
      <c r="A192" s="13"/>
      <c r="B192" s="191"/>
      <c r="C192" s="13"/>
      <c r="D192" s="186" t="s">
        <v>130</v>
      </c>
      <c r="E192" s="192" t="s">
        <v>1</v>
      </c>
      <c r="F192" s="193" t="s">
        <v>276</v>
      </c>
      <c r="G192" s="13"/>
      <c r="H192" s="194">
        <v>222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130</v>
      </c>
      <c r="AU192" s="192" t="s">
        <v>83</v>
      </c>
      <c r="AV192" s="13" t="s">
        <v>83</v>
      </c>
      <c r="AW192" s="13" t="s">
        <v>30</v>
      </c>
      <c r="AX192" s="13" t="s">
        <v>81</v>
      </c>
      <c r="AY192" s="192" t="s">
        <v>119</v>
      </c>
    </row>
    <row r="193" s="2" customFormat="1" ht="16.5" customHeight="1">
      <c r="A193" s="37"/>
      <c r="B193" s="171"/>
      <c r="C193" s="172" t="s">
        <v>277</v>
      </c>
      <c r="D193" s="172" t="s">
        <v>122</v>
      </c>
      <c r="E193" s="173" t="s">
        <v>278</v>
      </c>
      <c r="F193" s="174" t="s">
        <v>279</v>
      </c>
      <c r="G193" s="175" t="s">
        <v>1</v>
      </c>
      <c r="H193" s="176">
        <v>91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38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126</v>
      </c>
      <c r="AT193" s="184" t="s">
        <v>122</v>
      </c>
      <c r="AU193" s="184" t="s">
        <v>83</v>
      </c>
      <c r="AY193" s="18" t="s">
        <v>119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126</v>
      </c>
      <c r="BM193" s="184" t="s">
        <v>280</v>
      </c>
    </row>
    <row r="194" s="2" customFormat="1">
      <c r="A194" s="37"/>
      <c r="B194" s="38"/>
      <c r="C194" s="37"/>
      <c r="D194" s="186" t="s">
        <v>128</v>
      </c>
      <c r="E194" s="37"/>
      <c r="F194" s="187" t="s">
        <v>279</v>
      </c>
      <c r="G194" s="37"/>
      <c r="H194" s="37"/>
      <c r="I194" s="188"/>
      <c r="J194" s="37"/>
      <c r="K194" s="37"/>
      <c r="L194" s="38"/>
      <c r="M194" s="189"/>
      <c r="N194" s="190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128</v>
      </c>
      <c r="AU194" s="18" t="s">
        <v>83</v>
      </c>
    </row>
    <row r="195" s="2" customFormat="1" ht="16.5" customHeight="1">
      <c r="A195" s="37"/>
      <c r="B195" s="171"/>
      <c r="C195" s="207" t="s">
        <v>281</v>
      </c>
      <c r="D195" s="207" t="s">
        <v>133</v>
      </c>
      <c r="E195" s="208" t="s">
        <v>282</v>
      </c>
      <c r="F195" s="209" t="s">
        <v>283</v>
      </c>
      <c r="G195" s="210" t="s">
        <v>284</v>
      </c>
      <c r="H195" s="211">
        <v>45</v>
      </c>
      <c r="I195" s="212"/>
      <c r="J195" s="213">
        <f>ROUND(I195*H195,2)</f>
        <v>0</v>
      </c>
      <c r="K195" s="214"/>
      <c r="L195" s="215"/>
      <c r="M195" s="216" t="s">
        <v>1</v>
      </c>
      <c r="N195" s="217" t="s">
        <v>38</v>
      </c>
      <c r="O195" s="76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137</v>
      </c>
      <c r="AT195" s="184" t="s">
        <v>133</v>
      </c>
      <c r="AU195" s="184" t="s">
        <v>83</v>
      </c>
      <c r="AY195" s="18" t="s">
        <v>119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81</v>
      </c>
      <c r="BK195" s="185">
        <f>ROUND(I195*H195,2)</f>
        <v>0</v>
      </c>
      <c r="BL195" s="18" t="s">
        <v>126</v>
      </c>
      <c r="BM195" s="184" t="s">
        <v>285</v>
      </c>
    </row>
    <row r="196" s="2" customFormat="1">
      <c r="A196" s="37"/>
      <c r="B196" s="38"/>
      <c r="C196" s="37"/>
      <c r="D196" s="186" t="s">
        <v>128</v>
      </c>
      <c r="E196" s="37"/>
      <c r="F196" s="187" t="s">
        <v>283</v>
      </c>
      <c r="G196" s="37"/>
      <c r="H196" s="37"/>
      <c r="I196" s="188"/>
      <c r="J196" s="37"/>
      <c r="K196" s="37"/>
      <c r="L196" s="38"/>
      <c r="M196" s="189"/>
      <c r="N196" s="190"/>
      <c r="O196" s="76"/>
      <c r="P196" s="76"/>
      <c r="Q196" s="76"/>
      <c r="R196" s="76"/>
      <c r="S196" s="76"/>
      <c r="T196" s="7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8" t="s">
        <v>128</v>
      </c>
      <c r="AU196" s="18" t="s">
        <v>83</v>
      </c>
    </row>
    <row r="197" s="2" customFormat="1" ht="21.75" customHeight="1">
      <c r="A197" s="37"/>
      <c r="B197" s="171"/>
      <c r="C197" s="207" t="s">
        <v>286</v>
      </c>
      <c r="D197" s="207" t="s">
        <v>133</v>
      </c>
      <c r="E197" s="208" t="s">
        <v>287</v>
      </c>
      <c r="F197" s="209" t="s">
        <v>288</v>
      </c>
      <c r="G197" s="210" t="s">
        <v>136</v>
      </c>
      <c r="H197" s="211">
        <v>11.375</v>
      </c>
      <c r="I197" s="212"/>
      <c r="J197" s="213">
        <f>ROUND(I197*H197,2)</f>
        <v>0</v>
      </c>
      <c r="K197" s="214"/>
      <c r="L197" s="215"/>
      <c r="M197" s="216" t="s">
        <v>1</v>
      </c>
      <c r="N197" s="217" t="s">
        <v>38</v>
      </c>
      <c r="O197" s="76"/>
      <c r="P197" s="182">
        <f>O197*H197</f>
        <v>0</v>
      </c>
      <c r="Q197" s="182">
        <v>1</v>
      </c>
      <c r="R197" s="182">
        <f>Q197*H197</f>
        <v>11.375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137</v>
      </c>
      <c r="AT197" s="184" t="s">
        <v>133</v>
      </c>
      <c r="AU197" s="184" t="s">
        <v>83</v>
      </c>
      <c r="AY197" s="18" t="s">
        <v>119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81</v>
      </c>
      <c r="BK197" s="185">
        <f>ROUND(I197*H197,2)</f>
        <v>0</v>
      </c>
      <c r="BL197" s="18" t="s">
        <v>126</v>
      </c>
      <c r="BM197" s="184" t="s">
        <v>289</v>
      </c>
    </row>
    <row r="198" s="2" customFormat="1">
      <c r="A198" s="37"/>
      <c r="B198" s="38"/>
      <c r="C198" s="37"/>
      <c r="D198" s="186" t="s">
        <v>128</v>
      </c>
      <c r="E198" s="37"/>
      <c r="F198" s="187" t="s">
        <v>288</v>
      </c>
      <c r="G198" s="37"/>
      <c r="H198" s="37"/>
      <c r="I198" s="188"/>
      <c r="J198" s="37"/>
      <c r="K198" s="37"/>
      <c r="L198" s="38"/>
      <c r="M198" s="189"/>
      <c r="N198" s="190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128</v>
      </c>
      <c r="AU198" s="18" t="s">
        <v>83</v>
      </c>
    </row>
    <row r="199" s="13" customFormat="1">
      <c r="A199" s="13"/>
      <c r="B199" s="191"/>
      <c r="C199" s="13"/>
      <c r="D199" s="186" t="s">
        <v>130</v>
      </c>
      <c r="E199" s="192" t="s">
        <v>1</v>
      </c>
      <c r="F199" s="193" t="s">
        <v>290</v>
      </c>
      <c r="G199" s="13"/>
      <c r="H199" s="194">
        <v>11.375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130</v>
      </c>
      <c r="AU199" s="192" t="s">
        <v>83</v>
      </c>
      <c r="AV199" s="13" t="s">
        <v>83</v>
      </c>
      <c r="AW199" s="13" t="s">
        <v>30</v>
      </c>
      <c r="AX199" s="13" t="s">
        <v>73</v>
      </c>
      <c r="AY199" s="192" t="s">
        <v>119</v>
      </c>
    </row>
    <row r="200" s="14" customFormat="1">
      <c r="A200" s="14"/>
      <c r="B200" s="199"/>
      <c r="C200" s="14"/>
      <c r="D200" s="186" t="s">
        <v>130</v>
      </c>
      <c r="E200" s="200" t="s">
        <v>1</v>
      </c>
      <c r="F200" s="201" t="s">
        <v>132</v>
      </c>
      <c r="G200" s="14"/>
      <c r="H200" s="202">
        <v>11.375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130</v>
      </c>
      <c r="AU200" s="200" t="s">
        <v>83</v>
      </c>
      <c r="AV200" s="14" t="s">
        <v>126</v>
      </c>
      <c r="AW200" s="14" t="s">
        <v>30</v>
      </c>
      <c r="AX200" s="14" t="s">
        <v>81</v>
      </c>
      <c r="AY200" s="200" t="s">
        <v>119</v>
      </c>
    </row>
    <row r="201" s="2" customFormat="1" ht="21.75" customHeight="1">
      <c r="A201" s="37"/>
      <c r="B201" s="171"/>
      <c r="C201" s="207" t="s">
        <v>291</v>
      </c>
      <c r="D201" s="207" t="s">
        <v>133</v>
      </c>
      <c r="E201" s="208" t="s">
        <v>292</v>
      </c>
      <c r="F201" s="209" t="s">
        <v>293</v>
      </c>
      <c r="G201" s="210" t="s">
        <v>136</v>
      </c>
      <c r="H201" s="211">
        <v>11.375</v>
      </c>
      <c r="I201" s="212"/>
      <c r="J201" s="213">
        <f>ROUND(I201*H201,2)</f>
        <v>0</v>
      </c>
      <c r="K201" s="214"/>
      <c r="L201" s="215"/>
      <c r="M201" s="216" t="s">
        <v>1</v>
      </c>
      <c r="N201" s="217" t="s">
        <v>38</v>
      </c>
      <c r="O201" s="76"/>
      <c r="P201" s="182">
        <f>O201*H201</f>
        <v>0</v>
      </c>
      <c r="Q201" s="182">
        <v>1</v>
      </c>
      <c r="R201" s="182">
        <f>Q201*H201</f>
        <v>11.375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137</v>
      </c>
      <c r="AT201" s="184" t="s">
        <v>133</v>
      </c>
      <c r="AU201" s="184" t="s">
        <v>83</v>
      </c>
      <c r="AY201" s="18" t="s">
        <v>119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126</v>
      </c>
      <c r="BM201" s="184" t="s">
        <v>294</v>
      </c>
    </row>
    <row r="202" s="2" customFormat="1">
      <c r="A202" s="37"/>
      <c r="B202" s="38"/>
      <c r="C202" s="37"/>
      <c r="D202" s="186" t="s">
        <v>128</v>
      </c>
      <c r="E202" s="37"/>
      <c r="F202" s="187" t="s">
        <v>293</v>
      </c>
      <c r="G202" s="37"/>
      <c r="H202" s="37"/>
      <c r="I202" s="188"/>
      <c r="J202" s="37"/>
      <c r="K202" s="37"/>
      <c r="L202" s="38"/>
      <c r="M202" s="189"/>
      <c r="N202" s="190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128</v>
      </c>
      <c r="AU202" s="18" t="s">
        <v>83</v>
      </c>
    </row>
    <row r="203" s="13" customFormat="1">
      <c r="A203" s="13"/>
      <c r="B203" s="191"/>
      <c r="C203" s="13"/>
      <c r="D203" s="186" t="s">
        <v>130</v>
      </c>
      <c r="E203" s="192" t="s">
        <v>1</v>
      </c>
      <c r="F203" s="193" t="s">
        <v>290</v>
      </c>
      <c r="G203" s="13"/>
      <c r="H203" s="194">
        <v>11.375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130</v>
      </c>
      <c r="AU203" s="192" t="s">
        <v>83</v>
      </c>
      <c r="AV203" s="13" t="s">
        <v>83</v>
      </c>
      <c r="AW203" s="13" t="s">
        <v>30</v>
      </c>
      <c r="AX203" s="13" t="s">
        <v>73</v>
      </c>
      <c r="AY203" s="192" t="s">
        <v>119</v>
      </c>
    </row>
    <row r="204" s="14" customFormat="1">
      <c r="A204" s="14"/>
      <c r="B204" s="199"/>
      <c r="C204" s="14"/>
      <c r="D204" s="186" t="s">
        <v>130</v>
      </c>
      <c r="E204" s="200" t="s">
        <v>1</v>
      </c>
      <c r="F204" s="201" t="s">
        <v>132</v>
      </c>
      <c r="G204" s="14"/>
      <c r="H204" s="202">
        <v>11.375</v>
      </c>
      <c r="I204" s="203"/>
      <c r="J204" s="14"/>
      <c r="K204" s="14"/>
      <c r="L204" s="199"/>
      <c r="M204" s="204"/>
      <c r="N204" s="205"/>
      <c r="O204" s="205"/>
      <c r="P204" s="205"/>
      <c r="Q204" s="205"/>
      <c r="R204" s="205"/>
      <c r="S204" s="205"/>
      <c r="T204" s="20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00" t="s">
        <v>130</v>
      </c>
      <c r="AU204" s="200" t="s">
        <v>83</v>
      </c>
      <c r="AV204" s="14" t="s">
        <v>126</v>
      </c>
      <c r="AW204" s="14" t="s">
        <v>30</v>
      </c>
      <c r="AX204" s="14" t="s">
        <v>81</v>
      </c>
      <c r="AY204" s="200" t="s">
        <v>119</v>
      </c>
    </row>
    <row r="205" s="2" customFormat="1" ht="21.75" customHeight="1">
      <c r="A205" s="37"/>
      <c r="B205" s="171"/>
      <c r="C205" s="207" t="s">
        <v>295</v>
      </c>
      <c r="D205" s="207" t="s">
        <v>133</v>
      </c>
      <c r="E205" s="208" t="s">
        <v>296</v>
      </c>
      <c r="F205" s="209" t="s">
        <v>297</v>
      </c>
      <c r="G205" s="210" t="s">
        <v>136</v>
      </c>
      <c r="H205" s="211">
        <v>22.75</v>
      </c>
      <c r="I205" s="212"/>
      <c r="J205" s="213">
        <f>ROUND(I205*H205,2)</f>
        <v>0</v>
      </c>
      <c r="K205" s="214"/>
      <c r="L205" s="215"/>
      <c r="M205" s="216" t="s">
        <v>1</v>
      </c>
      <c r="N205" s="217" t="s">
        <v>38</v>
      </c>
      <c r="O205" s="76"/>
      <c r="P205" s="182">
        <f>O205*H205</f>
        <v>0</v>
      </c>
      <c r="Q205" s="182">
        <v>1</v>
      </c>
      <c r="R205" s="182">
        <f>Q205*H205</f>
        <v>22.75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137</v>
      </c>
      <c r="AT205" s="184" t="s">
        <v>133</v>
      </c>
      <c r="AU205" s="184" t="s">
        <v>83</v>
      </c>
      <c r="AY205" s="18" t="s">
        <v>119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126</v>
      </c>
      <c r="BM205" s="184" t="s">
        <v>298</v>
      </c>
    </row>
    <row r="206" s="2" customFormat="1">
      <c r="A206" s="37"/>
      <c r="B206" s="38"/>
      <c r="C206" s="37"/>
      <c r="D206" s="186" t="s">
        <v>128</v>
      </c>
      <c r="E206" s="37"/>
      <c r="F206" s="187" t="s">
        <v>297</v>
      </c>
      <c r="G206" s="37"/>
      <c r="H206" s="37"/>
      <c r="I206" s="188"/>
      <c r="J206" s="37"/>
      <c r="K206" s="37"/>
      <c r="L206" s="38"/>
      <c r="M206" s="189"/>
      <c r="N206" s="190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128</v>
      </c>
      <c r="AU206" s="18" t="s">
        <v>83</v>
      </c>
    </row>
    <row r="207" s="13" customFormat="1">
      <c r="A207" s="13"/>
      <c r="B207" s="191"/>
      <c r="C207" s="13"/>
      <c r="D207" s="186" t="s">
        <v>130</v>
      </c>
      <c r="E207" s="192" t="s">
        <v>1</v>
      </c>
      <c r="F207" s="193" t="s">
        <v>299</v>
      </c>
      <c r="G207" s="13"/>
      <c r="H207" s="194">
        <v>22.75</v>
      </c>
      <c r="I207" s="195"/>
      <c r="J207" s="13"/>
      <c r="K207" s="13"/>
      <c r="L207" s="191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130</v>
      </c>
      <c r="AU207" s="192" t="s">
        <v>83</v>
      </c>
      <c r="AV207" s="13" t="s">
        <v>83</v>
      </c>
      <c r="AW207" s="13" t="s">
        <v>30</v>
      </c>
      <c r="AX207" s="13" t="s">
        <v>73</v>
      </c>
      <c r="AY207" s="192" t="s">
        <v>119</v>
      </c>
    </row>
    <row r="208" s="14" customFormat="1">
      <c r="A208" s="14"/>
      <c r="B208" s="199"/>
      <c r="C208" s="14"/>
      <c r="D208" s="186" t="s">
        <v>130</v>
      </c>
      <c r="E208" s="200" t="s">
        <v>1</v>
      </c>
      <c r="F208" s="201" t="s">
        <v>132</v>
      </c>
      <c r="G208" s="14"/>
      <c r="H208" s="202">
        <v>22.75</v>
      </c>
      <c r="I208" s="203"/>
      <c r="J208" s="14"/>
      <c r="K208" s="14"/>
      <c r="L208" s="199"/>
      <c r="M208" s="204"/>
      <c r="N208" s="205"/>
      <c r="O208" s="205"/>
      <c r="P208" s="205"/>
      <c r="Q208" s="205"/>
      <c r="R208" s="205"/>
      <c r="S208" s="205"/>
      <c r="T208" s="20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0" t="s">
        <v>130</v>
      </c>
      <c r="AU208" s="200" t="s">
        <v>83</v>
      </c>
      <c r="AV208" s="14" t="s">
        <v>126</v>
      </c>
      <c r="AW208" s="14" t="s">
        <v>30</v>
      </c>
      <c r="AX208" s="14" t="s">
        <v>81</v>
      </c>
      <c r="AY208" s="200" t="s">
        <v>119</v>
      </c>
    </row>
    <row r="209" s="2" customFormat="1" ht="33" customHeight="1">
      <c r="A209" s="37"/>
      <c r="B209" s="171"/>
      <c r="C209" s="172" t="s">
        <v>300</v>
      </c>
      <c r="D209" s="172" t="s">
        <v>122</v>
      </c>
      <c r="E209" s="173" t="s">
        <v>301</v>
      </c>
      <c r="F209" s="174" t="s">
        <v>302</v>
      </c>
      <c r="G209" s="175" t="s">
        <v>263</v>
      </c>
      <c r="H209" s="176">
        <v>91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38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126</v>
      </c>
      <c r="AT209" s="184" t="s">
        <v>122</v>
      </c>
      <c r="AU209" s="184" t="s">
        <v>83</v>
      </c>
      <c r="AY209" s="18" t="s">
        <v>119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81</v>
      </c>
      <c r="BK209" s="185">
        <f>ROUND(I209*H209,2)</f>
        <v>0</v>
      </c>
      <c r="BL209" s="18" t="s">
        <v>126</v>
      </c>
      <c r="BM209" s="184" t="s">
        <v>303</v>
      </c>
    </row>
    <row r="210" s="2" customFormat="1">
      <c r="A210" s="37"/>
      <c r="B210" s="38"/>
      <c r="C210" s="37"/>
      <c r="D210" s="186" t="s">
        <v>128</v>
      </c>
      <c r="E210" s="37"/>
      <c r="F210" s="187" t="s">
        <v>304</v>
      </c>
      <c r="G210" s="37"/>
      <c r="H210" s="37"/>
      <c r="I210" s="188"/>
      <c r="J210" s="37"/>
      <c r="K210" s="37"/>
      <c r="L210" s="38"/>
      <c r="M210" s="189"/>
      <c r="N210" s="190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128</v>
      </c>
      <c r="AU210" s="18" t="s">
        <v>83</v>
      </c>
    </row>
    <row r="211" s="2" customFormat="1" ht="16.5" customHeight="1">
      <c r="A211" s="37"/>
      <c r="B211" s="171"/>
      <c r="C211" s="207" t="s">
        <v>305</v>
      </c>
      <c r="D211" s="207" t="s">
        <v>133</v>
      </c>
      <c r="E211" s="208" t="s">
        <v>306</v>
      </c>
      <c r="F211" s="209" t="s">
        <v>307</v>
      </c>
      <c r="G211" s="210" t="s">
        <v>308</v>
      </c>
      <c r="H211" s="211">
        <v>2</v>
      </c>
      <c r="I211" s="212"/>
      <c r="J211" s="213">
        <f>ROUND(I211*H211,2)</f>
        <v>0</v>
      </c>
      <c r="K211" s="214"/>
      <c r="L211" s="215"/>
      <c r="M211" s="216" t="s">
        <v>1</v>
      </c>
      <c r="N211" s="217" t="s">
        <v>38</v>
      </c>
      <c r="O211" s="76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137</v>
      </c>
      <c r="AT211" s="184" t="s">
        <v>133</v>
      </c>
      <c r="AU211" s="184" t="s">
        <v>83</v>
      </c>
      <c r="AY211" s="18" t="s">
        <v>119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126</v>
      </c>
      <c r="BM211" s="184" t="s">
        <v>309</v>
      </c>
    </row>
    <row r="212" s="2" customFormat="1">
      <c r="A212" s="37"/>
      <c r="B212" s="38"/>
      <c r="C212" s="37"/>
      <c r="D212" s="186" t="s">
        <v>128</v>
      </c>
      <c r="E212" s="37"/>
      <c r="F212" s="187" t="s">
        <v>310</v>
      </c>
      <c r="G212" s="37"/>
      <c r="H212" s="37"/>
      <c r="I212" s="188"/>
      <c r="J212" s="37"/>
      <c r="K212" s="37"/>
      <c r="L212" s="38"/>
      <c r="M212" s="189"/>
      <c r="N212" s="190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128</v>
      </c>
      <c r="AU212" s="18" t="s">
        <v>83</v>
      </c>
    </row>
    <row r="213" s="2" customFormat="1" ht="21.75" customHeight="1">
      <c r="A213" s="37"/>
      <c r="B213" s="171"/>
      <c r="C213" s="172" t="s">
        <v>311</v>
      </c>
      <c r="D213" s="172" t="s">
        <v>122</v>
      </c>
      <c r="E213" s="173" t="s">
        <v>312</v>
      </c>
      <c r="F213" s="174" t="s">
        <v>313</v>
      </c>
      <c r="G213" s="175" t="s">
        <v>180</v>
      </c>
      <c r="H213" s="176">
        <v>24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38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126</v>
      </c>
      <c r="AT213" s="184" t="s">
        <v>122</v>
      </c>
      <c r="AU213" s="184" t="s">
        <v>83</v>
      </c>
      <c r="AY213" s="18" t="s">
        <v>119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81</v>
      </c>
      <c r="BK213" s="185">
        <f>ROUND(I213*H213,2)</f>
        <v>0</v>
      </c>
      <c r="BL213" s="18" t="s">
        <v>126</v>
      </c>
      <c r="BM213" s="184" t="s">
        <v>314</v>
      </c>
    </row>
    <row r="214" s="2" customFormat="1">
      <c r="A214" s="37"/>
      <c r="B214" s="38"/>
      <c r="C214" s="37"/>
      <c r="D214" s="186" t="s">
        <v>128</v>
      </c>
      <c r="E214" s="37"/>
      <c r="F214" s="187" t="s">
        <v>315</v>
      </c>
      <c r="G214" s="37"/>
      <c r="H214" s="37"/>
      <c r="I214" s="188"/>
      <c r="J214" s="37"/>
      <c r="K214" s="37"/>
      <c r="L214" s="38"/>
      <c r="M214" s="189"/>
      <c r="N214" s="190"/>
      <c r="O214" s="76"/>
      <c r="P214" s="76"/>
      <c r="Q214" s="76"/>
      <c r="R214" s="76"/>
      <c r="S214" s="76"/>
      <c r="T214" s="77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8" t="s">
        <v>128</v>
      </c>
      <c r="AU214" s="18" t="s">
        <v>83</v>
      </c>
    </row>
    <row r="215" s="2" customFormat="1" ht="21.75" customHeight="1">
      <c r="A215" s="37"/>
      <c r="B215" s="171"/>
      <c r="C215" s="172" t="s">
        <v>316</v>
      </c>
      <c r="D215" s="172" t="s">
        <v>122</v>
      </c>
      <c r="E215" s="173" t="s">
        <v>317</v>
      </c>
      <c r="F215" s="174" t="s">
        <v>318</v>
      </c>
      <c r="G215" s="175" t="s">
        <v>180</v>
      </c>
      <c r="H215" s="176">
        <v>1</v>
      </c>
      <c r="I215" s="177"/>
      <c r="J215" s="178">
        <f>ROUND(I215*H215,2)</f>
        <v>0</v>
      </c>
      <c r="K215" s="179"/>
      <c r="L215" s="38"/>
      <c r="M215" s="180" t="s">
        <v>1</v>
      </c>
      <c r="N215" s="181" t="s">
        <v>38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126</v>
      </c>
      <c r="AT215" s="184" t="s">
        <v>122</v>
      </c>
      <c r="AU215" s="184" t="s">
        <v>83</v>
      </c>
      <c r="AY215" s="18" t="s">
        <v>119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81</v>
      </c>
      <c r="BK215" s="185">
        <f>ROUND(I215*H215,2)</f>
        <v>0</v>
      </c>
      <c r="BL215" s="18" t="s">
        <v>126</v>
      </c>
      <c r="BM215" s="184" t="s">
        <v>319</v>
      </c>
    </row>
    <row r="216" s="2" customFormat="1">
      <c r="A216" s="37"/>
      <c r="B216" s="38"/>
      <c r="C216" s="37"/>
      <c r="D216" s="186" t="s">
        <v>128</v>
      </c>
      <c r="E216" s="37"/>
      <c r="F216" s="187" t="s">
        <v>320</v>
      </c>
      <c r="G216" s="37"/>
      <c r="H216" s="37"/>
      <c r="I216" s="188"/>
      <c r="J216" s="37"/>
      <c r="K216" s="37"/>
      <c r="L216" s="38"/>
      <c r="M216" s="189"/>
      <c r="N216" s="190"/>
      <c r="O216" s="76"/>
      <c r="P216" s="76"/>
      <c r="Q216" s="76"/>
      <c r="R216" s="76"/>
      <c r="S216" s="76"/>
      <c r="T216" s="77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128</v>
      </c>
      <c r="AU216" s="18" t="s">
        <v>83</v>
      </c>
    </row>
    <row r="217" s="2" customFormat="1" ht="16.5" customHeight="1">
      <c r="A217" s="37"/>
      <c r="B217" s="171"/>
      <c r="C217" s="207" t="s">
        <v>321</v>
      </c>
      <c r="D217" s="207" t="s">
        <v>133</v>
      </c>
      <c r="E217" s="208" t="s">
        <v>322</v>
      </c>
      <c r="F217" s="209" t="s">
        <v>323</v>
      </c>
      <c r="G217" s="210" t="s">
        <v>136</v>
      </c>
      <c r="H217" s="211">
        <v>4.5</v>
      </c>
      <c r="I217" s="212"/>
      <c r="J217" s="213">
        <f>ROUND(I217*H217,2)</f>
        <v>0</v>
      </c>
      <c r="K217" s="214"/>
      <c r="L217" s="215"/>
      <c r="M217" s="216" t="s">
        <v>1</v>
      </c>
      <c r="N217" s="217" t="s">
        <v>38</v>
      </c>
      <c r="O217" s="76"/>
      <c r="P217" s="182">
        <f>O217*H217</f>
        <v>0</v>
      </c>
      <c r="Q217" s="182">
        <v>1</v>
      </c>
      <c r="R217" s="182">
        <f>Q217*H217</f>
        <v>4.5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137</v>
      </c>
      <c r="AT217" s="184" t="s">
        <v>133</v>
      </c>
      <c r="AU217" s="184" t="s">
        <v>83</v>
      </c>
      <c r="AY217" s="18" t="s">
        <v>119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81</v>
      </c>
      <c r="BK217" s="185">
        <f>ROUND(I217*H217,2)</f>
        <v>0</v>
      </c>
      <c r="BL217" s="18" t="s">
        <v>126</v>
      </c>
      <c r="BM217" s="184" t="s">
        <v>324</v>
      </c>
    </row>
    <row r="218" s="2" customFormat="1">
      <c r="A218" s="37"/>
      <c r="B218" s="38"/>
      <c r="C218" s="37"/>
      <c r="D218" s="186" t="s">
        <v>128</v>
      </c>
      <c r="E218" s="37"/>
      <c r="F218" s="187" t="s">
        <v>323</v>
      </c>
      <c r="G218" s="37"/>
      <c r="H218" s="37"/>
      <c r="I218" s="188"/>
      <c r="J218" s="37"/>
      <c r="K218" s="37"/>
      <c r="L218" s="38"/>
      <c r="M218" s="189"/>
      <c r="N218" s="190"/>
      <c r="O218" s="76"/>
      <c r="P218" s="76"/>
      <c r="Q218" s="76"/>
      <c r="R218" s="76"/>
      <c r="S218" s="76"/>
      <c r="T218" s="7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128</v>
      </c>
      <c r="AU218" s="18" t="s">
        <v>83</v>
      </c>
    </row>
    <row r="219" s="13" customFormat="1">
      <c r="A219" s="13"/>
      <c r="B219" s="191"/>
      <c r="C219" s="13"/>
      <c r="D219" s="186" t="s">
        <v>130</v>
      </c>
      <c r="E219" s="192" t="s">
        <v>1</v>
      </c>
      <c r="F219" s="193" t="s">
        <v>325</v>
      </c>
      <c r="G219" s="13"/>
      <c r="H219" s="194">
        <v>4.5</v>
      </c>
      <c r="I219" s="195"/>
      <c r="J219" s="13"/>
      <c r="K219" s="13"/>
      <c r="L219" s="191"/>
      <c r="M219" s="196"/>
      <c r="N219" s="197"/>
      <c r="O219" s="197"/>
      <c r="P219" s="197"/>
      <c r="Q219" s="197"/>
      <c r="R219" s="197"/>
      <c r="S219" s="197"/>
      <c r="T219" s="19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2" t="s">
        <v>130</v>
      </c>
      <c r="AU219" s="192" t="s">
        <v>83</v>
      </c>
      <c r="AV219" s="13" t="s">
        <v>83</v>
      </c>
      <c r="AW219" s="13" t="s">
        <v>30</v>
      </c>
      <c r="AX219" s="13" t="s">
        <v>73</v>
      </c>
      <c r="AY219" s="192" t="s">
        <v>119</v>
      </c>
    </row>
    <row r="220" s="14" customFormat="1">
      <c r="A220" s="14"/>
      <c r="B220" s="199"/>
      <c r="C220" s="14"/>
      <c r="D220" s="186" t="s">
        <v>130</v>
      </c>
      <c r="E220" s="200" t="s">
        <v>1</v>
      </c>
      <c r="F220" s="201" t="s">
        <v>132</v>
      </c>
      <c r="G220" s="14"/>
      <c r="H220" s="202">
        <v>4.5</v>
      </c>
      <c r="I220" s="203"/>
      <c r="J220" s="14"/>
      <c r="K220" s="14"/>
      <c r="L220" s="199"/>
      <c r="M220" s="204"/>
      <c r="N220" s="205"/>
      <c r="O220" s="205"/>
      <c r="P220" s="205"/>
      <c r="Q220" s="205"/>
      <c r="R220" s="205"/>
      <c r="S220" s="205"/>
      <c r="T220" s="20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00" t="s">
        <v>130</v>
      </c>
      <c r="AU220" s="200" t="s">
        <v>83</v>
      </c>
      <c r="AV220" s="14" t="s">
        <v>126</v>
      </c>
      <c r="AW220" s="14" t="s">
        <v>30</v>
      </c>
      <c r="AX220" s="14" t="s">
        <v>81</v>
      </c>
      <c r="AY220" s="200" t="s">
        <v>119</v>
      </c>
    </row>
    <row r="221" s="2" customFormat="1" ht="21.75" customHeight="1">
      <c r="A221" s="37"/>
      <c r="B221" s="171"/>
      <c r="C221" s="207" t="s">
        <v>326</v>
      </c>
      <c r="D221" s="207" t="s">
        <v>133</v>
      </c>
      <c r="E221" s="208" t="s">
        <v>327</v>
      </c>
      <c r="F221" s="209" t="s">
        <v>328</v>
      </c>
      <c r="G221" s="210" t="s">
        <v>180</v>
      </c>
      <c r="H221" s="211">
        <v>40</v>
      </c>
      <c r="I221" s="212"/>
      <c r="J221" s="213">
        <f>ROUND(I221*H221,2)</f>
        <v>0</v>
      </c>
      <c r="K221" s="214"/>
      <c r="L221" s="215"/>
      <c r="M221" s="216" t="s">
        <v>1</v>
      </c>
      <c r="N221" s="217" t="s">
        <v>38</v>
      </c>
      <c r="O221" s="76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137</v>
      </c>
      <c r="AT221" s="184" t="s">
        <v>133</v>
      </c>
      <c r="AU221" s="184" t="s">
        <v>83</v>
      </c>
      <c r="AY221" s="18" t="s">
        <v>119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81</v>
      </c>
      <c r="BK221" s="185">
        <f>ROUND(I221*H221,2)</f>
        <v>0</v>
      </c>
      <c r="BL221" s="18" t="s">
        <v>126</v>
      </c>
      <c r="BM221" s="184" t="s">
        <v>329</v>
      </c>
    </row>
    <row r="222" s="2" customFormat="1">
      <c r="A222" s="37"/>
      <c r="B222" s="38"/>
      <c r="C222" s="37"/>
      <c r="D222" s="186" t="s">
        <v>128</v>
      </c>
      <c r="E222" s="37"/>
      <c r="F222" s="187" t="s">
        <v>330</v>
      </c>
      <c r="G222" s="37"/>
      <c r="H222" s="37"/>
      <c r="I222" s="188"/>
      <c r="J222" s="37"/>
      <c r="K222" s="37"/>
      <c r="L222" s="38"/>
      <c r="M222" s="189"/>
      <c r="N222" s="190"/>
      <c r="O222" s="76"/>
      <c r="P222" s="76"/>
      <c r="Q222" s="76"/>
      <c r="R222" s="76"/>
      <c r="S222" s="76"/>
      <c r="T222" s="7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128</v>
      </c>
      <c r="AU222" s="18" t="s">
        <v>83</v>
      </c>
    </row>
    <row r="223" s="2" customFormat="1" ht="21.75" customHeight="1">
      <c r="A223" s="37"/>
      <c r="B223" s="171"/>
      <c r="C223" s="172" t="s">
        <v>331</v>
      </c>
      <c r="D223" s="172" t="s">
        <v>122</v>
      </c>
      <c r="E223" s="173" t="s">
        <v>332</v>
      </c>
      <c r="F223" s="174" t="s">
        <v>333</v>
      </c>
      <c r="G223" s="175" t="s">
        <v>180</v>
      </c>
      <c r="H223" s="176">
        <v>6</v>
      </c>
      <c r="I223" s="177"/>
      <c r="J223" s="178">
        <f>ROUND(I223*H223,2)</f>
        <v>0</v>
      </c>
      <c r="K223" s="179"/>
      <c r="L223" s="38"/>
      <c r="M223" s="180" t="s">
        <v>1</v>
      </c>
      <c r="N223" s="181" t="s">
        <v>38</v>
      </c>
      <c r="O223" s="76"/>
      <c r="P223" s="182">
        <f>O223*H223</f>
        <v>0</v>
      </c>
      <c r="Q223" s="182">
        <v>0</v>
      </c>
      <c r="R223" s="182">
        <f>Q223*H223</f>
        <v>0</v>
      </c>
      <c r="S223" s="182">
        <v>0</v>
      </c>
      <c r="T223" s="183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4" t="s">
        <v>126</v>
      </c>
      <c r="AT223" s="184" t="s">
        <v>122</v>
      </c>
      <c r="AU223" s="184" t="s">
        <v>83</v>
      </c>
      <c r="AY223" s="18" t="s">
        <v>119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8" t="s">
        <v>81</v>
      </c>
      <c r="BK223" s="185">
        <f>ROUND(I223*H223,2)</f>
        <v>0</v>
      </c>
      <c r="BL223" s="18" t="s">
        <v>126</v>
      </c>
      <c r="BM223" s="184" t="s">
        <v>334</v>
      </c>
    </row>
    <row r="224" s="2" customFormat="1">
      <c r="A224" s="37"/>
      <c r="B224" s="38"/>
      <c r="C224" s="37"/>
      <c r="D224" s="186" t="s">
        <v>128</v>
      </c>
      <c r="E224" s="37"/>
      <c r="F224" s="187" t="s">
        <v>335</v>
      </c>
      <c r="G224" s="37"/>
      <c r="H224" s="37"/>
      <c r="I224" s="188"/>
      <c r="J224" s="37"/>
      <c r="K224" s="37"/>
      <c r="L224" s="38"/>
      <c r="M224" s="189"/>
      <c r="N224" s="190"/>
      <c r="O224" s="76"/>
      <c r="P224" s="76"/>
      <c r="Q224" s="76"/>
      <c r="R224" s="76"/>
      <c r="S224" s="76"/>
      <c r="T224" s="7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128</v>
      </c>
      <c r="AU224" s="18" t="s">
        <v>83</v>
      </c>
    </row>
    <row r="225" s="2" customFormat="1" ht="21.75" customHeight="1">
      <c r="A225" s="37"/>
      <c r="B225" s="171"/>
      <c r="C225" s="172" t="s">
        <v>336</v>
      </c>
      <c r="D225" s="172" t="s">
        <v>122</v>
      </c>
      <c r="E225" s="173" t="s">
        <v>337</v>
      </c>
      <c r="F225" s="174" t="s">
        <v>338</v>
      </c>
      <c r="G225" s="175" t="s">
        <v>125</v>
      </c>
      <c r="H225" s="176">
        <v>13.68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126</v>
      </c>
      <c r="AT225" s="184" t="s">
        <v>122</v>
      </c>
      <c r="AU225" s="184" t="s">
        <v>83</v>
      </c>
      <c r="AY225" s="18" t="s">
        <v>119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126</v>
      </c>
      <c r="BM225" s="184" t="s">
        <v>339</v>
      </c>
    </row>
    <row r="226" s="2" customFormat="1">
      <c r="A226" s="37"/>
      <c r="B226" s="38"/>
      <c r="C226" s="37"/>
      <c r="D226" s="186" t="s">
        <v>128</v>
      </c>
      <c r="E226" s="37"/>
      <c r="F226" s="187" t="s">
        <v>340</v>
      </c>
      <c r="G226" s="37"/>
      <c r="H226" s="37"/>
      <c r="I226" s="188"/>
      <c r="J226" s="37"/>
      <c r="K226" s="37"/>
      <c r="L226" s="38"/>
      <c r="M226" s="189"/>
      <c r="N226" s="190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128</v>
      </c>
      <c r="AU226" s="18" t="s">
        <v>83</v>
      </c>
    </row>
    <row r="227" s="12" customFormat="1" ht="25.92" customHeight="1">
      <c r="A227" s="12"/>
      <c r="B227" s="158"/>
      <c r="C227" s="12"/>
      <c r="D227" s="159" t="s">
        <v>72</v>
      </c>
      <c r="E227" s="160" t="s">
        <v>341</v>
      </c>
      <c r="F227" s="160" t="s">
        <v>342</v>
      </c>
      <c r="G227" s="12"/>
      <c r="H227" s="12"/>
      <c r="I227" s="161"/>
      <c r="J227" s="162">
        <f>BK227</f>
        <v>0</v>
      </c>
      <c r="K227" s="12"/>
      <c r="L227" s="158"/>
      <c r="M227" s="163"/>
      <c r="N227" s="164"/>
      <c r="O227" s="164"/>
      <c r="P227" s="165">
        <f>SUM(P228:P257)</f>
        <v>0</v>
      </c>
      <c r="Q227" s="164"/>
      <c r="R227" s="165">
        <f>SUM(R228:R257)</f>
        <v>0</v>
      </c>
      <c r="S227" s="164"/>
      <c r="T227" s="166">
        <f>SUM(T228:T257)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9" t="s">
        <v>126</v>
      </c>
      <c r="AT227" s="167" t="s">
        <v>72</v>
      </c>
      <c r="AU227" s="167" t="s">
        <v>73</v>
      </c>
      <c r="AY227" s="159" t="s">
        <v>119</v>
      </c>
      <c r="BK227" s="168">
        <f>SUM(BK228:BK257)</f>
        <v>0</v>
      </c>
    </row>
    <row r="228" s="2" customFormat="1" ht="44.25" customHeight="1">
      <c r="A228" s="37"/>
      <c r="B228" s="171"/>
      <c r="C228" s="172" t="s">
        <v>343</v>
      </c>
      <c r="D228" s="172" t="s">
        <v>122</v>
      </c>
      <c r="E228" s="173" t="s">
        <v>344</v>
      </c>
      <c r="F228" s="174" t="s">
        <v>345</v>
      </c>
      <c r="G228" s="175" t="s">
        <v>136</v>
      </c>
      <c r="H228" s="176">
        <v>114.36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38</v>
      </c>
      <c r="O228" s="76"/>
      <c r="P228" s="182">
        <f>O228*H228</f>
        <v>0</v>
      </c>
      <c r="Q228" s="182">
        <v>0</v>
      </c>
      <c r="R228" s="182">
        <f>Q228*H228</f>
        <v>0</v>
      </c>
      <c r="S228" s="182">
        <v>0</v>
      </c>
      <c r="T228" s="183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346</v>
      </c>
      <c r="AT228" s="184" t="s">
        <v>122</v>
      </c>
      <c r="AU228" s="184" t="s">
        <v>81</v>
      </c>
      <c r="AY228" s="18" t="s">
        <v>119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81</v>
      </c>
      <c r="BK228" s="185">
        <f>ROUND(I228*H228,2)</f>
        <v>0</v>
      </c>
      <c r="BL228" s="18" t="s">
        <v>346</v>
      </c>
      <c r="BM228" s="184" t="s">
        <v>347</v>
      </c>
    </row>
    <row r="229" s="2" customFormat="1">
      <c r="A229" s="37"/>
      <c r="B229" s="38"/>
      <c r="C229" s="37"/>
      <c r="D229" s="186" t="s">
        <v>128</v>
      </c>
      <c r="E229" s="37"/>
      <c r="F229" s="187" t="s">
        <v>348</v>
      </c>
      <c r="G229" s="37"/>
      <c r="H229" s="37"/>
      <c r="I229" s="188"/>
      <c r="J229" s="37"/>
      <c r="K229" s="37"/>
      <c r="L229" s="38"/>
      <c r="M229" s="189"/>
      <c r="N229" s="190"/>
      <c r="O229" s="76"/>
      <c r="P229" s="76"/>
      <c r="Q229" s="76"/>
      <c r="R229" s="76"/>
      <c r="S229" s="76"/>
      <c r="T229" s="7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128</v>
      </c>
      <c r="AU229" s="18" t="s">
        <v>81</v>
      </c>
    </row>
    <row r="230" s="13" customFormat="1">
      <c r="A230" s="13"/>
      <c r="B230" s="191"/>
      <c r="C230" s="13"/>
      <c r="D230" s="186" t="s">
        <v>130</v>
      </c>
      <c r="E230" s="192" t="s">
        <v>1</v>
      </c>
      <c r="F230" s="193" t="s">
        <v>349</v>
      </c>
      <c r="G230" s="13"/>
      <c r="H230" s="194">
        <v>114.36</v>
      </c>
      <c r="I230" s="195"/>
      <c r="J230" s="13"/>
      <c r="K230" s="13"/>
      <c r="L230" s="191"/>
      <c r="M230" s="196"/>
      <c r="N230" s="197"/>
      <c r="O230" s="197"/>
      <c r="P230" s="197"/>
      <c r="Q230" s="197"/>
      <c r="R230" s="197"/>
      <c r="S230" s="197"/>
      <c r="T230" s="19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130</v>
      </c>
      <c r="AU230" s="192" t="s">
        <v>81</v>
      </c>
      <c r="AV230" s="13" t="s">
        <v>83</v>
      </c>
      <c r="AW230" s="13" t="s">
        <v>30</v>
      </c>
      <c r="AX230" s="13" t="s">
        <v>81</v>
      </c>
      <c r="AY230" s="192" t="s">
        <v>119</v>
      </c>
    </row>
    <row r="231" s="2" customFormat="1" ht="44.25" customHeight="1">
      <c r="A231" s="37"/>
      <c r="B231" s="171"/>
      <c r="C231" s="172" t="s">
        <v>350</v>
      </c>
      <c r="D231" s="172" t="s">
        <v>122</v>
      </c>
      <c r="E231" s="173" t="s">
        <v>351</v>
      </c>
      <c r="F231" s="174" t="s">
        <v>352</v>
      </c>
      <c r="G231" s="175" t="s">
        <v>136</v>
      </c>
      <c r="H231" s="176">
        <v>91.079999999999998</v>
      </c>
      <c r="I231" s="177"/>
      <c r="J231" s="178">
        <f>ROUND(I231*H231,2)</f>
        <v>0</v>
      </c>
      <c r="K231" s="179"/>
      <c r="L231" s="38"/>
      <c r="M231" s="180" t="s">
        <v>1</v>
      </c>
      <c r="N231" s="181" t="s">
        <v>38</v>
      </c>
      <c r="O231" s="76"/>
      <c r="P231" s="182">
        <f>O231*H231</f>
        <v>0</v>
      </c>
      <c r="Q231" s="182">
        <v>0</v>
      </c>
      <c r="R231" s="182">
        <f>Q231*H231</f>
        <v>0</v>
      </c>
      <c r="S231" s="182">
        <v>0</v>
      </c>
      <c r="T231" s="183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4" t="s">
        <v>346</v>
      </c>
      <c r="AT231" s="184" t="s">
        <v>122</v>
      </c>
      <c r="AU231" s="184" t="s">
        <v>81</v>
      </c>
      <c r="AY231" s="18" t="s">
        <v>119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8" t="s">
        <v>81</v>
      </c>
      <c r="BK231" s="185">
        <f>ROUND(I231*H231,2)</f>
        <v>0</v>
      </c>
      <c r="BL231" s="18" t="s">
        <v>346</v>
      </c>
      <c r="BM231" s="184" t="s">
        <v>353</v>
      </c>
    </row>
    <row r="232" s="2" customFormat="1">
      <c r="A232" s="37"/>
      <c r="B232" s="38"/>
      <c r="C232" s="37"/>
      <c r="D232" s="186" t="s">
        <v>128</v>
      </c>
      <c r="E232" s="37"/>
      <c r="F232" s="187" t="s">
        <v>354</v>
      </c>
      <c r="G232" s="37"/>
      <c r="H232" s="37"/>
      <c r="I232" s="188"/>
      <c r="J232" s="37"/>
      <c r="K232" s="37"/>
      <c r="L232" s="38"/>
      <c r="M232" s="189"/>
      <c r="N232" s="190"/>
      <c r="O232" s="76"/>
      <c r="P232" s="76"/>
      <c r="Q232" s="76"/>
      <c r="R232" s="76"/>
      <c r="S232" s="76"/>
      <c r="T232" s="7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8" t="s">
        <v>128</v>
      </c>
      <c r="AU232" s="18" t="s">
        <v>81</v>
      </c>
    </row>
    <row r="233" s="13" customFormat="1">
      <c r="A233" s="13"/>
      <c r="B233" s="191"/>
      <c r="C233" s="13"/>
      <c r="D233" s="186" t="s">
        <v>130</v>
      </c>
      <c r="E233" s="192" t="s">
        <v>1</v>
      </c>
      <c r="F233" s="193" t="s">
        <v>355</v>
      </c>
      <c r="G233" s="13"/>
      <c r="H233" s="194">
        <v>91.079999999999998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130</v>
      </c>
      <c r="AU233" s="192" t="s">
        <v>81</v>
      </c>
      <c r="AV233" s="13" t="s">
        <v>83</v>
      </c>
      <c r="AW233" s="13" t="s">
        <v>30</v>
      </c>
      <c r="AX233" s="13" t="s">
        <v>81</v>
      </c>
      <c r="AY233" s="192" t="s">
        <v>119</v>
      </c>
    </row>
    <row r="234" s="2" customFormat="1" ht="55.5" customHeight="1">
      <c r="A234" s="37"/>
      <c r="B234" s="171"/>
      <c r="C234" s="172" t="s">
        <v>356</v>
      </c>
      <c r="D234" s="172" t="s">
        <v>122</v>
      </c>
      <c r="E234" s="173" t="s">
        <v>357</v>
      </c>
      <c r="F234" s="174" t="s">
        <v>358</v>
      </c>
      <c r="G234" s="175" t="s">
        <v>136</v>
      </c>
      <c r="H234" s="176">
        <v>22.225999999999999</v>
      </c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38</v>
      </c>
      <c r="O234" s="76"/>
      <c r="P234" s="182">
        <f>O234*H234</f>
        <v>0</v>
      </c>
      <c r="Q234" s="182">
        <v>0</v>
      </c>
      <c r="R234" s="182">
        <f>Q234*H234</f>
        <v>0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346</v>
      </c>
      <c r="AT234" s="184" t="s">
        <v>122</v>
      </c>
      <c r="AU234" s="184" t="s">
        <v>81</v>
      </c>
      <c r="AY234" s="18" t="s">
        <v>119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81</v>
      </c>
      <c r="BK234" s="185">
        <f>ROUND(I234*H234,2)</f>
        <v>0</v>
      </c>
      <c r="BL234" s="18" t="s">
        <v>346</v>
      </c>
      <c r="BM234" s="184" t="s">
        <v>359</v>
      </c>
    </row>
    <row r="235" s="2" customFormat="1">
      <c r="A235" s="37"/>
      <c r="B235" s="38"/>
      <c r="C235" s="37"/>
      <c r="D235" s="186" t="s">
        <v>128</v>
      </c>
      <c r="E235" s="37"/>
      <c r="F235" s="187" t="s">
        <v>360</v>
      </c>
      <c r="G235" s="37"/>
      <c r="H235" s="37"/>
      <c r="I235" s="188"/>
      <c r="J235" s="37"/>
      <c r="K235" s="37"/>
      <c r="L235" s="38"/>
      <c r="M235" s="189"/>
      <c r="N235" s="190"/>
      <c r="O235" s="76"/>
      <c r="P235" s="76"/>
      <c r="Q235" s="76"/>
      <c r="R235" s="76"/>
      <c r="S235" s="76"/>
      <c r="T235" s="77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8" t="s">
        <v>128</v>
      </c>
      <c r="AU235" s="18" t="s">
        <v>81</v>
      </c>
    </row>
    <row r="236" s="13" customFormat="1">
      <c r="A236" s="13"/>
      <c r="B236" s="191"/>
      <c r="C236" s="13"/>
      <c r="D236" s="186" t="s">
        <v>130</v>
      </c>
      <c r="E236" s="192" t="s">
        <v>1</v>
      </c>
      <c r="F236" s="193" t="s">
        <v>361</v>
      </c>
      <c r="G236" s="13"/>
      <c r="H236" s="194">
        <v>22.225999999999999</v>
      </c>
      <c r="I236" s="195"/>
      <c r="J236" s="13"/>
      <c r="K236" s="13"/>
      <c r="L236" s="191"/>
      <c r="M236" s="196"/>
      <c r="N236" s="197"/>
      <c r="O236" s="197"/>
      <c r="P236" s="197"/>
      <c r="Q236" s="197"/>
      <c r="R236" s="197"/>
      <c r="S236" s="197"/>
      <c r="T236" s="19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2" t="s">
        <v>130</v>
      </c>
      <c r="AU236" s="192" t="s">
        <v>81</v>
      </c>
      <c r="AV236" s="13" t="s">
        <v>83</v>
      </c>
      <c r="AW236" s="13" t="s">
        <v>30</v>
      </c>
      <c r="AX236" s="13" t="s">
        <v>81</v>
      </c>
      <c r="AY236" s="192" t="s">
        <v>119</v>
      </c>
    </row>
    <row r="237" s="2" customFormat="1" ht="55.5" customHeight="1">
      <c r="A237" s="37"/>
      <c r="B237" s="171"/>
      <c r="C237" s="172" t="s">
        <v>362</v>
      </c>
      <c r="D237" s="172" t="s">
        <v>122</v>
      </c>
      <c r="E237" s="173" t="s">
        <v>363</v>
      </c>
      <c r="F237" s="174" t="s">
        <v>364</v>
      </c>
      <c r="G237" s="175" t="s">
        <v>136</v>
      </c>
      <c r="H237" s="176">
        <v>8.8000000000000007</v>
      </c>
      <c r="I237" s="177"/>
      <c r="J237" s="178">
        <f>ROUND(I237*H237,2)</f>
        <v>0</v>
      </c>
      <c r="K237" s="179"/>
      <c r="L237" s="38"/>
      <c r="M237" s="180" t="s">
        <v>1</v>
      </c>
      <c r="N237" s="181" t="s">
        <v>38</v>
      </c>
      <c r="O237" s="76"/>
      <c r="P237" s="182">
        <f>O237*H237</f>
        <v>0</v>
      </c>
      <c r="Q237" s="182">
        <v>0</v>
      </c>
      <c r="R237" s="182">
        <f>Q237*H237</f>
        <v>0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346</v>
      </c>
      <c r="AT237" s="184" t="s">
        <v>122</v>
      </c>
      <c r="AU237" s="184" t="s">
        <v>81</v>
      </c>
      <c r="AY237" s="18" t="s">
        <v>119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81</v>
      </c>
      <c r="BK237" s="185">
        <f>ROUND(I237*H237,2)</f>
        <v>0</v>
      </c>
      <c r="BL237" s="18" t="s">
        <v>346</v>
      </c>
      <c r="BM237" s="184" t="s">
        <v>365</v>
      </c>
    </row>
    <row r="238" s="2" customFormat="1">
      <c r="A238" s="37"/>
      <c r="B238" s="38"/>
      <c r="C238" s="37"/>
      <c r="D238" s="186" t="s">
        <v>128</v>
      </c>
      <c r="E238" s="37"/>
      <c r="F238" s="187" t="s">
        <v>366</v>
      </c>
      <c r="G238" s="37"/>
      <c r="H238" s="37"/>
      <c r="I238" s="188"/>
      <c r="J238" s="37"/>
      <c r="K238" s="37"/>
      <c r="L238" s="38"/>
      <c r="M238" s="189"/>
      <c r="N238" s="190"/>
      <c r="O238" s="76"/>
      <c r="P238" s="76"/>
      <c r="Q238" s="76"/>
      <c r="R238" s="76"/>
      <c r="S238" s="76"/>
      <c r="T238" s="77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128</v>
      </c>
      <c r="AU238" s="18" t="s">
        <v>81</v>
      </c>
    </row>
    <row r="239" s="13" customFormat="1">
      <c r="A239" s="13"/>
      <c r="B239" s="191"/>
      <c r="C239" s="13"/>
      <c r="D239" s="186" t="s">
        <v>130</v>
      </c>
      <c r="E239" s="192" t="s">
        <v>1</v>
      </c>
      <c r="F239" s="193" t="s">
        <v>367</v>
      </c>
      <c r="G239" s="13"/>
      <c r="H239" s="194">
        <v>8.8000000000000007</v>
      </c>
      <c r="I239" s="195"/>
      <c r="J239" s="13"/>
      <c r="K239" s="13"/>
      <c r="L239" s="191"/>
      <c r="M239" s="196"/>
      <c r="N239" s="197"/>
      <c r="O239" s="197"/>
      <c r="P239" s="197"/>
      <c r="Q239" s="197"/>
      <c r="R239" s="197"/>
      <c r="S239" s="197"/>
      <c r="T239" s="198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2" t="s">
        <v>130</v>
      </c>
      <c r="AU239" s="192" t="s">
        <v>81</v>
      </c>
      <c r="AV239" s="13" t="s">
        <v>83</v>
      </c>
      <c r="AW239" s="13" t="s">
        <v>30</v>
      </c>
      <c r="AX239" s="13" t="s">
        <v>81</v>
      </c>
      <c r="AY239" s="192" t="s">
        <v>119</v>
      </c>
    </row>
    <row r="240" s="2" customFormat="1" ht="21.75" customHeight="1">
      <c r="A240" s="37"/>
      <c r="B240" s="171"/>
      <c r="C240" s="172" t="s">
        <v>368</v>
      </c>
      <c r="D240" s="172" t="s">
        <v>122</v>
      </c>
      <c r="E240" s="173" t="s">
        <v>369</v>
      </c>
      <c r="F240" s="174" t="s">
        <v>370</v>
      </c>
      <c r="G240" s="175" t="s">
        <v>136</v>
      </c>
      <c r="H240" s="176">
        <v>11.228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38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346</v>
      </c>
      <c r="AT240" s="184" t="s">
        <v>122</v>
      </c>
      <c r="AU240" s="184" t="s">
        <v>81</v>
      </c>
      <c r="AY240" s="18" t="s">
        <v>119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81</v>
      </c>
      <c r="BK240" s="185">
        <f>ROUND(I240*H240,2)</f>
        <v>0</v>
      </c>
      <c r="BL240" s="18" t="s">
        <v>346</v>
      </c>
      <c r="BM240" s="184" t="s">
        <v>371</v>
      </c>
    </row>
    <row r="241" s="2" customFormat="1">
      <c r="A241" s="37"/>
      <c r="B241" s="38"/>
      <c r="C241" s="37"/>
      <c r="D241" s="186" t="s">
        <v>128</v>
      </c>
      <c r="E241" s="37"/>
      <c r="F241" s="187" t="s">
        <v>372</v>
      </c>
      <c r="G241" s="37"/>
      <c r="H241" s="37"/>
      <c r="I241" s="188"/>
      <c r="J241" s="37"/>
      <c r="K241" s="37"/>
      <c r="L241" s="38"/>
      <c r="M241" s="189"/>
      <c r="N241" s="190"/>
      <c r="O241" s="76"/>
      <c r="P241" s="76"/>
      <c r="Q241" s="76"/>
      <c r="R241" s="76"/>
      <c r="S241" s="76"/>
      <c r="T241" s="77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8" t="s">
        <v>128</v>
      </c>
      <c r="AU241" s="18" t="s">
        <v>81</v>
      </c>
    </row>
    <row r="242" s="13" customFormat="1">
      <c r="A242" s="13"/>
      <c r="B242" s="191"/>
      <c r="C242" s="13"/>
      <c r="D242" s="186" t="s">
        <v>130</v>
      </c>
      <c r="E242" s="192" t="s">
        <v>1</v>
      </c>
      <c r="F242" s="193" t="s">
        <v>373</v>
      </c>
      <c r="G242" s="13"/>
      <c r="H242" s="194">
        <v>11.228</v>
      </c>
      <c r="I242" s="195"/>
      <c r="J242" s="13"/>
      <c r="K242" s="13"/>
      <c r="L242" s="191"/>
      <c r="M242" s="196"/>
      <c r="N242" s="197"/>
      <c r="O242" s="197"/>
      <c r="P242" s="197"/>
      <c r="Q242" s="197"/>
      <c r="R242" s="197"/>
      <c r="S242" s="197"/>
      <c r="T242" s="19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2" t="s">
        <v>130</v>
      </c>
      <c r="AU242" s="192" t="s">
        <v>81</v>
      </c>
      <c r="AV242" s="13" t="s">
        <v>83</v>
      </c>
      <c r="AW242" s="13" t="s">
        <v>30</v>
      </c>
      <c r="AX242" s="13" t="s">
        <v>81</v>
      </c>
      <c r="AY242" s="192" t="s">
        <v>119</v>
      </c>
    </row>
    <row r="243" s="2" customFormat="1" ht="21.75" customHeight="1">
      <c r="A243" s="37"/>
      <c r="B243" s="171"/>
      <c r="C243" s="172" t="s">
        <v>374</v>
      </c>
      <c r="D243" s="172" t="s">
        <v>122</v>
      </c>
      <c r="E243" s="173" t="s">
        <v>375</v>
      </c>
      <c r="F243" s="174" t="s">
        <v>376</v>
      </c>
      <c r="G243" s="175" t="s">
        <v>195</v>
      </c>
      <c r="H243" s="176">
        <v>2</v>
      </c>
      <c r="I243" s="177"/>
      <c r="J243" s="178">
        <f>ROUND(I243*H243,2)</f>
        <v>0</v>
      </c>
      <c r="K243" s="179"/>
      <c r="L243" s="38"/>
      <c r="M243" s="180" t="s">
        <v>1</v>
      </c>
      <c r="N243" s="181" t="s">
        <v>38</v>
      </c>
      <c r="O243" s="76"/>
      <c r="P243" s="182">
        <f>O243*H243</f>
        <v>0</v>
      </c>
      <c r="Q243" s="182">
        <v>0</v>
      </c>
      <c r="R243" s="182">
        <f>Q243*H243</f>
        <v>0</v>
      </c>
      <c r="S243" s="182">
        <v>0</v>
      </c>
      <c r="T243" s="183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4" t="s">
        <v>346</v>
      </c>
      <c r="AT243" s="184" t="s">
        <v>122</v>
      </c>
      <c r="AU243" s="184" t="s">
        <v>81</v>
      </c>
      <c r="AY243" s="18" t="s">
        <v>119</v>
      </c>
      <c r="BE243" s="185">
        <f>IF(N243="základní",J243,0)</f>
        <v>0</v>
      </c>
      <c r="BF243" s="185">
        <f>IF(N243="snížená",J243,0)</f>
        <v>0</v>
      </c>
      <c r="BG243" s="185">
        <f>IF(N243="zákl. přenesená",J243,0)</f>
        <v>0</v>
      </c>
      <c r="BH243" s="185">
        <f>IF(N243="sníž. přenesená",J243,0)</f>
        <v>0</v>
      </c>
      <c r="BI243" s="185">
        <f>IF(N243="nulová",J243,0)</f>
        <v>0</v>
      </c>
      <c r="BJ243" s="18" t="s">
        <v>81</v>
      </c>
      <c r="BK243" s="185">
        <f>ROUND(I243*H243,2)</f>
        <v>0</v>
      </c>
      <c r="BL243" s="18" t="s">
        <v>346</v>
      </c>
      <c r="BM243" s="184" t="s">
        <v>377</v>
      </c>
    </row>
    <row r="244" s="2" customFormat="1">
      <c r="A244" s="37"/>
      <c r="B244" s="38"/>
      <c r="C244" s="37"/>
      <c r="D244" s="186" t="s">
        <v>128</v>
      </c>
      <c r="E244" s="37"/>
      <c r="F244" s="187" t="s">
        <v>378</v>
      </c>
      <c r="G244" s="37"/>
      <c r="H244" s="37"/>
      <c r="I244" s="188"/>
      <c r="J244" s="37"/>
      <c r="K244" s="37"/>
      <c r="L244" s="38"/>
      <c r="M244" s="189"/>
      <c r="N244" s="190"/>
      <c r="O244" s="76"/>
      <c r="P244" s="76"/>
      <c r="Q244" s="76"/>
      <c r="R244" s="76"/>
      <c r="S244" s="76"/>
      <c r="T244" s="77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128</v>
      </c>
      <c r="AU244" s="18" t="s">
        <v>81</v>
      </c>
    </row>
    <row r="245" s="2" customFormat="1" ht="21.75" customHeight="1">
      <c r="A245" s="37"/>
      <c r="B245" s="171"/>
      <c r="C245" s="172" t="s">
        <v>379</v>
      </c>
      <c r="D245" s="172" t="s">
        <v>122</v>
      </c>
      <c r="E245" s="173" t="s">
        <v>380</v>
      </c>
      <c r="F245" s="174" t="s">
        <v>381</v>
      </c>
      <c r="G245" s="175" t="s">
        <v>195</v>
      </c>
      <c r="H245" s="176">
        <v>2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38</v>
      </c>
      <c r="O245" s="7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346</v>
      </c>
      <c r="AT245" s="184" t="s">
        <v>122</v>
      </c>
      <c r="AU245" s="184" t="s">
        <v>81</v>
      </c>
      <c r="AY245" s="18" t="s">
        <v>119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81</v>
      </c>
      <c r="BK245" s="185">
        <f>ROUND(I245*H245,2)</f>
        <v>0</v>
      </c>
      <c r="BL245" s="18" t="s">
        <v>346</v>
      </c>
      <c r="BM245" s="184" t="s">
        <v>382</v>
      </c>
    </row>
    <row r="246" s="2" customFormat="1">
      <c r="A246" s="37"/>
      <c r="B246" s="38"/>
      <c r="C246" s="37"/>
      <c r="D246" s="186" t="s">
        <v>128</v>
      </c>
      <c r="E246" s="37"/>
      <c r="F246" s="187" t="s">
        <v>383</v>
      </c>
      <c r="G246" s="37"/>
      <c r="H246" s="37"/>
      <c r="I246" s="188"/>
      <c r="J246" s="37"/>
      <c r="K246" s="37"/>
      <c r="L246" s="38"/>
      <c r="M246" s="189"/>
      <c r="N246" s="190"/>
      <c r="O246" s="76"/>
      <c r="P246" s="76"/>
      <c r="Q246" s="76"/>
      <c r="R246" s="76"/>
      <c r="S246" s="76"/>
      <c r="T246" s="7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8" t="s">
        <v>128</v>
      </c>
      <c r="AU246" s="18" t="s">
        <v>81</v>
      </c>
    </row>
    <row r="247" s="2" customFormat="1" ht="21.75" customHeight="1">
      <c r="A247" s="37"/>
      <c r="B247" s="171"/>
      <c r="C247" s="172" t="s">
        <v>384</v>
      </c>
      <c r="D247" s="172" t="s">
        <v>122</v>
      </c>
      <c r="E247" s="173" t="s">
        <v>385</v>
      </c>
      <c r="F247" s="174" t="s">
        <v>386</v>
      </c>
      <c r="G247" s="175" t="s">
        <v>136</v>
      </c>
      <c r="H247" s="176">
        <v>45.5</v>
      </c>
      <c r="I247" s="177"/>
      <c r="J247" s="178">
        <f>ROUND(I247*H247,2)</f>
        <v>0</v>
      </c>
      <c r="K247" s="179"/>
      <c r="L247" s="38"/>
      <c r="M247" s="180" t="s">
        <v>1</v>
      </c>
      <c r="N247" s="181" t="s">
        <v>38</v>
      </c>
      <c r="O247" s="76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346</v>
      </c>
      <c r="AT247" s="184" t="s">
        <v>122</v>
      </c>
      <c r="AU247" s="184" t="s">
        <v>81</v>
      </c>
      <c r="AY247" s="18" t="s">
        <v>119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81</v>
      </c>
      <c r="BK247" s="185">
        <f>ROUND(I247*H247,2)</f>
        <v>0</v>
      </c>
      <c r="BL247" s="18" t="s">
        <v>346</v>
      </c>
      <c r="BM247" s="184" t="s">
        <v>387</v>
      </c>
    </row>
    <row r="248" s="2" customFormat="1">
      <c r="A248" s="37"/>
      <c r="B248" s="38"/>
      <c r="C248" s="37"/>
      <c r="D248" s="186" t="s">
        <v>128</v>
      </c>
      <c r="E248" s="37"/>
      <c r="F248" s="187" t="s">
        <v>388</v>
      </c>
      <c r="G248" s="37"/>
      <c r="H248" s="37"/>
      <c r="I248" s="188"/>
      <c r="J248" s="37"/>
      <c r="K248" s="37"/>
      <c r="L248" s="38"/>
      <c r="M248" s="189"/>
      <c r="N248" s="190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128</v>
      </c>
      <c r="AU248" s="18" t="s">
        <v>81</v>
      </c>
    </row>
    <row r="249" s="13" customFormat="1">
      <c r="A249" s="13"/>
      <c r="B249" s="191"/>
      <c r="C249" s="13"/>
      <c r="D249" s="186" t="s">
        <v>130</v>
      </c>
      <c r="E249" s="192" t="s">
        <v>1</v>
      </c>
      <c r="F249" s="193" t="s">
        <v>389</v>
      </c>
      <c r="G249" s="13"/>
      <c r="H249" s="194">
        <v>45.5</v>
      </c>
      <c r="I249" s="195"/>
      <c r="J249" s="13"/>
      <c r="K249" s="13"/>
      <c r="L249" s="191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130</v>
      </c>
      <c r="AU249" s="192" t="s">
        <v>81</v>
      </c>
      <c r="AV249" s="13" t="s">
        <v>83</v>
      </c>
      <c r="AW249" s="13" t="s">
        <v>30</v>
      </c>
      <c r="AX249" s="13" t="s">
        <v>81</v>
      </c>
      <c r="AY249" s="192" t="s">
        <v>119</v>
      </c>
    </row>
    <row r="250" s="2" customFormat="1" ht="21.75" customHeight="1">
      <c r="A250" s="37"/>
      <c r="B250" s="171"/>
      <c r="C250" s="172" t="s">
        <v>390</v>
      </c>
      <c r="D250" s="172" t="s">
        <v>122</v>
      </c>
      <c r="E250" s="173" t="s">
        <v>391</v>
      </c>
      <c r="F250" s="174" t="s">
        <v>392</v>
      </c>
      <c r="G250" s="175" t="s">
        <v>136</v>
      </c>
      <c r="H250" s="176">
        <v>8.9100000000000001</v>
      </c>
      <c r="I250" s="177"/>
      <c r="J250" s="178">
        <f>ROUND(I250*H250,2)</f>
        <v>0</v>
      </c>
      <c r="K250" s="179"/>
      <c r="L250" s="38"/>
      <c r="M250" s="180" t="s">
        <v>1</v>
      </c>
      <c r="N250" s="181" t="s">
        <v>38</v>
      </c>
      <c r="O250" s="76"/>
      <c r="P250" s="182">
        <f>O250*H250</f>
        <v>0</v>
      </c>
      <c r="Q250" s="182">
        <v>0</v>
      </c>
      <c r="R250" s="182">
        <f>Q250*H250</f>
        <v>0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346</v>
      </c>
      <c r="AT250" s="184" t="s">
        <v>122</v>
      </c>
      <c r="AU250" s="184" t="s">
        <v>81</v>
      </c>
      <c r="AY250" s="18" t="s">
        <v>119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81</v>
      </c>
      <c r="BK250" s="185">
        <f>ROUND(I250*H250,2)</f>
        <v>0</v>
      </c>
      <c r="BL250" s="18" t="s">
        <v>346</v>
      </c>
      <c r="BM250" s="184" t="s">
        <v>393</v>
      </c>
    </row>
    <row r="251" s="2" customFormat="1">
      <c r="A251" s="37"/>
      <c r="B251" s="38"/>
      <c r="C251" s="37"/>
      <c r="D251" s="186" t="s">
        <v>128</v>
      </c>
      <c r="E251" s="37"/>
      <c r="F251" s="187" t="s">
        <v>394</v>
      </c>
      <c r="G251" s="37"/>
      <c r="H251" s="37"/>
      <c r="I251" s="188"/>
      <c r="J251" s="37"/>
      <c r="K251" s="37"/>
      <c r="L251" s="38"/>
      <c r="M251" s="189"/>
      <c r="N251" s="190"/>
      <c r="O251" s="76"/>
      <c r="P251" s="76"/>
      <c r="Q251" s="76"/>
      <c r="R251" s="76"/>
      <c r="S251" s="76"/>
      <c r="T251" s="77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128</v>
      </c>
      <c r="AU251" s="18" t="s">
        <v>81</v>
      </c>
    </row>
    <row r="252" s="13" customFormat="1">
      <c r="A252" s="13"/>
      <c r="B252" s="191"/>
      <c r="C252" s="13"/>
      <c r="D252" s="186" t="s">
        <v>130</v>
      </c>
      <c r="E252" s="192" t="s">
        <v>1</v>
      </c>
      <c r="F252" s="193" t="s">
        <v>139</v>
      </c>
      <c r="G252" s="13"/>
      <c r="H252" s="194">
        <v>8.9100000000000001</v>
      </c>
      <c r="I252" s="195"/>
      <c r="J252" s="13"/>
      <c r="K252" s="13"/>
      <c r="L252" s="191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130</v>
      </c>
      <c r="AU252" s="192" t="s">
        <v>81</v>
      </c>
      <c r="AV252" s="13" t="s">
        <v>83</v>
      </c>
      <c r="AW252" s="13" t="s">
        <v>30</v>
      </c>
      <c r="AX252" s="13" t="s">
        <v>81</v>
      </c>
      <c r="AY252" s="192" t="s">
        <v>119</v>
      </c>
    </row>
    <row r="253" s="2" customFormat="1" ht="21.75" customHeight="1">
      <c r="A253" s="37"/>
      <c r="B253" s="171"/>
      <c r="C253" s="172" t="s">
        <v>395</v>
      </c>
      <c r="D253" s="172" t="s">
        <v>122</v>
      </c>
      <c r="E253" s="173" t="s">
        <v>396</v>
      </c>
      <c r="F253" s="174" t="s">
        <v>397</v>
      </c>
      <c r="G253" s="175" t="s">
        <v>136</v>
      </c>
      <c r="H253" s="176">
        <v>1.44</v>
      </c>
      <c r="I253" s="177"/>
      <c r="J253" s="178">
        <f>ROUND(I253*H253,2)</f>
        <v>0</v>
      </c>
      <c r="K253" s="179"/>
      <c r="L253" s="38"/>
      <c r="M253" s="180" t="s">
        <v>1</v>
      </c>
      <c r="N253" s="181" t="s">
        <v>38</v>
      </c>
      <c r="O253" s="76"/>
      <c r="P253" s="182">
        <f>O253*H253</f>
        <v>0</v>
      </c>
      <c r="Q253" s="182">
        <v>0</v>
      </c>
      <c r="R253" s="182">
        <f>Q253*H253</f>
        <v>0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346</v>
      </c>
      <c r="AT253" s="184" t="s">
        <v>122</v>
      </c>
      <c r="AU253" s="184" t="s">
        <v>81</v>
      </c>
      <c r="AY253" s="18" t="s">
        <v>119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81</v>
      </c>
      <c r="BK253" s="185">
        <f>ROUND(I253*H253,2)</f>
        <v>0</v>
      </c>
      <c r="BL253" s="18" t="s">
        <v>346</v>
      </c>
      <c r="BM253" s="184" t="s">
        <v>398</v>
      </c>
    </row>
    <row r="254" s="2" customFormat="1">
      <c r="A254" s="37"/>
      <c r="B254" s="38"/>
      <c r="C254" s="37"/>
      <c r="D254" s="186" t="s">
        <v>128</v>
      </c>
      <c r="E254" s="37"/>
      <c r="F254" s="187" t="s">
        <v>399</v>
      </c>
      <c r="G254" s="37"/>
      <c r="H254" s="37"/>
      <c r="I254" s="188"/>
      <c r="J254" s="37"/>
      <c r="K254" s="37"/>
      <c r="L254" s="38"/>
      <c r="M254" s="189"/>
      <c r="N254" s="190"/>
      <c r="O254" s="76"/>
      <c r="P254" s="76"/>
      <c r="Q254" s="76"/>
      <c r="R254" s="76"/>
      <c r="S254" s="76"/>
      <c r="T254" s="77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128</v>
      </c>
      <c r="AU254" s="18" t="s">
        <v>81</v>
      </c>
    </row>
    <row r="255" s="13" customFormat="1">
      <c r="A255" s="13"/>
      <c r="B255" s="191"/>
      <c r="C255" s="13"/>
      <c r="D255" s="186" t="s">
        <v>130</v>
      </c>
      <c r="E255" s="192" t="s">
        <v>1</v>
      </c>
      <c r="F255" s="193" t="s">
        <v>400</v>
      </c>
      <c r="G255" s="13"/>
      <c r="H255" s="194">
        <v>1.44</v>
      </c>
      <c r="I255" s="195"/>
      <c r="J255" s="13"/>
      <c r="K255" s="13"/>
      <c r="L255" s="191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130</v>
      </c>
      <c r="AU255" s="192" t="s">
        <v>81</v>
      </c>
      <c r="AV255" s="13" t="s">
        <v>83</v>
      </c>
      <c r="AW255" s="13" t="s">
        <v>30</v>
      </c>
      <c r="AX255" s="13" t="s">
        <v>81</v>
      </c>
      <c r="AY255" s="192" t="s">
        <v>119</v>
      </c>
    </row>
    <row r="256" s="2" customFormat="1" ht="16.5" customHeight="1">
      <c r="A256" s="37"/>
      <c r="B256" s="171"/>
      <c r="C256" s="172" t="s">
        <v>401</v>
      </c>
      <c r="D256" s="172" t="s">
        <v>122</v>
      </c>
      <c r="E256" s="173" t="s">
        <v>402</v>
      </c>
      <c r="F256" s="174" t="s">
        <v>403</v>
      </c>
      <c r="G256" s="175" t="s">
        <v>136</v>
      </c>
      <c r="H256" s="176">
        <v>0.074999999999999997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38</v>
      </c>
      <c r="O256" s="76"/>
      <c r="P256" s="182">
        <f>O256*H256</f>
        <v>0</v>
      </c>
      <c r="Q256" s="182">
        <v>0</v>
      </c>
      <c r="R256" s="182">
        <f>Q256*H256</f>
        <v>0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346</v>
      </c>
      <c r="AT256" s="184" t="s">
        <v>122</v>
      </c>
      <c r="AU256" s="184" t="s">
        <v>81</v>
      </c>
      <c r="AY256" s="18" t="s">
        <v>119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81</v>
      </c>
      <c r="BK256" s="185">
        <f>ROUND(I256*H256,2)</f>
        <v>0</v>
      </c>
      <c r="BL256" s="18" t="s">
        <v>346</v>
      </c>
      <c r="BM256" s="184" t="s">
        <v>404</v>
      </c>
    </row>
    <row r="257" s="2" customFormat="1">
      <c r="A257" s="37"/>
      <c r="B257" s="38"/>
      <c r="C257" s="37"/>
      <c r="D257" s="186" t="s">
        <v>128</v>
      </c>
      <c r="E257" s="37"/>
      <c r="F257" s="187" t="s">
        <v>405</v>
      </c>
      <c r="G257" s="37"/>
      <c r="H257" s="37"/>
      <c r="I257" s="188"/>
      <c r="J257" s="37"/>
      <c r="K257" s="37"/>
      <c r="L257" s="38"/>
      <c r="M257" s="218"/>
      <c r="N257" s="219"/>
      <c r="O257" s="220"/>
      <c r="P257" s="220"/>
      <c r="Q257" s="220"/>
      <c r="R257" s="220"/>
      <c r="S257" s="220"/>
      <c r="T257" s="22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128</v>
      </c>
      <c r="AU257" s="18" t="s">
        <v>81</v>
      </c>
    </row>
    <row r="258" s="2" customFormat="1" ht="6.96" customHeight="1">
      <c r="A258" s="37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38"/>
      <c r="M258" s="37"/>
      <c r="O258" s="37"/>
      <c r="P258" s="37"/>
      <c r="Q258" s="37"/>
      <c r="R258" s="37"/>
      <c r="S258" s="37"/>
      <c r="T258" s="37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</row>
  </sheetData>
  <autoFilter ref="C118:K25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Oprava přejezdu P3675 v km 210,726 na trati Dobronín - Šlapanov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406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ROUND((SUM(BE119:BE249)),  2)</f>
        <v>0</v>
      </c>
      <c r="G33" s="37"/>
      <c r="H33" s="37"/>
      <c r="I33" s="127">
        <v>0.20999999999999999</v>
      </c>
      <c r="J33" s="126">
        <f>ROUND(((SUM(BE119:BE249))*I33),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ROUND((SUM(BF119:BF249)),  2)</f>
        <v>0</v>
      </c>
      <c r="G34" s="37"/>
      <c r="H34" s="37"/>
      <c r="I34" s="127">
        <v>0.14999999999999999</v>
      </c>
      <c r="J34" s="126">
        <f>ROUND(((SUM(BF119:BF249))*I34),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ROUND((SUM(BG119:BG249)),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ROUND((SUM(BH119:BH249)),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ROUND((SUM(BI119:BI249)),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Oprava přejezdu P3675 v km 210,726 na trati Dobronín - Šlapanov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2021-1-4 - Trať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26. 1. 2021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103</v>
      </c>
      <c r="E99" s="141"/>
      <c r="F99" s="141"/>
      <c r="G99" s="141"/>
      <c r="H99" s="141"/>
      <c r="I99" s="141"/>
      <c r="J99" s="142">
        <f>J237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7"/>
      <c r="D109" s="37"/>
      <c r="E109" s="120" t="str">
        <f>E7</f>
        <v>Oprava přejezdu P3675 v km 210,726 na trati Dobronín - Šlapanov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2021-1-4 - Trať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26. 1. 2021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29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7"/>
      <c r="E116" s="37"/>
      <c r="F116" s="26" t="str">
        <f>IF(E18="","",E18)</f>
        <v>Vyplň údaj</v>
      </c>
      <c r="G116" s="37"/>
      <c r="H116" s="37"/>
      <c r="I116" s="31" t="s">
        <v>31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105</v>
      </c>
      <c r="D118" s="150" t="s">
        <v>58</v>
      </c>
      <c r="E118" s="150" t="s">
        <v>54</v>
      </c>
      <c r="F118" s="150" t="s">
        <v>55</v>
      </c>
      <c r="G118" s="150" t="s">
        <v>106</v>
      </c>
      <c r="H118" s="150" t="s">
        <v>107</v>
      </c>
      <c r="I118" s="150" t="s">
        <v>108</v>
      </c>
      <c r="J118" s="151" t="s">
        <v>98</v>
      </c>
      <c r="K118" s="152" t="s">
        <v>109</v>
      </c>
      <c r="L118" s="153"/>
      <c r="M118" s="85" t="s">
        <v>1</v>
      </c>
      <c r="N118" s="86" t="s">
        <v>37</v>
      </c>
      <c r="O118" s="86" t="s">
        <v>110</v>
      </c>
      <c r="P118" s="86" t="s">
        <v>111</v>
      </c>
      <c r="Q118" s="86" t="s">
        <v>112</v>
      </c>
      <c r="R118" s="86" t="s">
        <v>113</v>
      </c>
      <c r="S118" s="86" t="s">
        <v>114</v>
      </c>
      <c r="T118" s="87" t="s">
        <v>115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116</v>
      </c>
      <c r="D119" s="37"/>
      <c r="E119" s="37"/>
      <c r="F119" s="37"/>
      <c r="G119" s="37"/>
      <c r="H119" s="37"/>
      <c r="I119" s="37"/>
      <c r="J119" s="154">
        <f>BK119</f>
        <v>0</v>
      </c>
      <c r="K119" s="37"/>
      <c r="L119" s="38"/>
      <c r="M119" s="88"/>
      <c r="N119" s="72"/>
      <c r="O119" s="89"/>
      <c r="P119" s="155">
        <f>P120+P237</f>
        <v>0</v>
      </c>
      <c r="Q119" s="89"/>
      <c r="R119" s="155">
        <f>R120+R237</f>
        <v>1007.5098099999999</v>
      </c>
      <c r="S119" s="89"/>
      <c r="T119" s="156">
        <f>T120+T237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72</v>
      </c>
      <c r="AU119" s="18" t="s">
        <v>100</v>
      </c>
      <c r="BK119" s="157">
        <f>BK120+BK237</f>
        <v>0</v>
      </c>
    </row>
    <row r="120" s="12" customFormat="1" ht="25.92" customHeight="1">
      <c r="A120" s="12"/>
      <c r="B120" s="158"/>
      <c r="C120" s="12"/>
      <c r="D120" s="159" t="s">
        <v>72</v>
      </c>
      <c r="E120" s="160" t="s">
        <v>117</v>
      </c>
      <c r="F120" s="160" t="s">
        <v>118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</f>
        <v>0</v>
      </c>
      <c r="Q120" s="164"/>
      <c r="R120" s="165">
        <f>R121</f>
        <v>1007.5098099999999</v>
      </c>
      <c r="S120" s="164"/>
      <c r="T120" s="166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81</v>
      </c>
      <c r="AT120" s="167" t="s">
        <v>72</v>
      </c>
      <c r="AU120" s="167" t="s">
        <v>73</v>
      </c>
      <c r="AY120" s="159" t="s">
        <v>119</v>
      </c>
      <c r="BK120" s="168">
        <f>BK121</f>
        <v>0</v>
      </c>
    </row>
    <row r="121" s="12" customFormat="1" ht="22.8" customHeight="1">
      <c r="A121" s="12"/>
      <c r="B121" s="158"/>
      <c r="C121" s="12"/>
      <c r="D121" s="159" t="s">
        <v>72</v>
      </c>
      <c r="E121" s="169" t="s">
        <v>120</v>
      </c>
      <c r="F121" s="169" t="s">
        <v>121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SUM(P122:P236)</f>
        <v>0</v>
      </c>
      <c r="Q121" s="164"/>
      <c r="R121" s="165">
        <f>SUM(R122:R236)</f>
        <v>1007.5098099999999</v>
      </c>
      <c r="S121" s="164"/>
      <c r="T121" s="166">
        <f>SUM(T122:T236)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81</v>
      </c>
      <c r="AT121" s="167" t="s">
        <v>72</v>
      </c>
      <c r="AU121" s="167" t="s">
        <v>81</v>
      </c>
      <c r="AY121" s="159" t="s">
        <v>119</v>
      </c>
      <c r="BK121" s="168">
        <f>SUM(BK122:BK236)</f>
        <v>0</v>
      </c>
    </row>
    <row r="122" s="2" customFormat="1" ht="21.75" customHeight="1">
      <c r="A122" s="37"/>
      <c r="B122" s="171"/>
      <c r="C122" s="172" t="s">
        <v>81</v>
      </c>
      <c r="D122" s="172" t="s">
        <v>122</v>
      </c>
      <c r="E122" s="173" t="s">
        <v>141</v>
      </c>
      <c r="F122" s="174" t="s">
        <v>142</v>
      </c>
      <c r="G122" s="175" t="s">
        <v>125</v>
      </c>
      <c r="H122" s="176">
        <v>140.875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38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126</v>
      </c>
      <c r="AT122" s="184" t="s">
        <v>122</v>
      </c>
      <c r="AU122" s="184" t="s">
        <v>83</v>
      </c>
      <c r="AY122" s="18" t="s">
        <v>119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81</v>
      </c>
      <c r="BK122" s="185">
        <f>ROUND(I122*H122,2)</f>
        <v>0</v>
      </c>
      <c r="BL122" s="18" t="s">
        <v>126</v>
      </c>
      <c r="BM122" s="184" t="s">
        <v>407</v>
      </c>
    </row>
    <row r="123" s="2" customFormat="1">
      <c r="A123" s="37"/>
      <c r="B123" s="38"/>
      <c r="C123" s="37"/>
      <c r="D123" s="186" t="s">
        <v>128</v>
      </c>
      <c r="E123" s="37"/>
      <c r="F123" s="187" t="s">
        <v>144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128</v>
      </c>
      <c r="AU123" s="18" t="s">
        <v>83</v>
      </c>
    </row>
    <row r="124" s="13" customFormat="1">
      <c r="A124" s="13"/>
      <c r="B124" s="191"/>
      <c r="C124" s="13"/>
      <c r="D124" s="186" t="s">
        <v>130</v>
      </c>
      <c r="E124" s="192" t="s">
        <v>1</v>
      </c>
      <c r="F124" s="193" t="s">
        <v>408</v>
      </c>
      <c r="G124" s="13"/>
      <c r="H124" s="194">
        <v>61.25</v>
      </c>
      <c r="I124" s="195"/>
      <c r="J124" s="13"/>
      <c r="K124" s="13"/>
      <c r="L124" s="191"/>
      <c r="M124" s="196"/>
      <c r="N124" s="197"/>
      <c r="O124" s="197"/>
      <c r="P124" s="197"/>
      <c r="Q124" s="197"/>
      <c r="R124" s="197"/>
      <c r="S124" s="197"/>
      <c r="T124" s="19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2" t="s">
        <v>130</v>
      </c>
      <c r="AU124" s="192" t="s">
        <v>83</v>
      </c>
      <c r="AV124" s="13" t="s">
        <v>83</v>
      </c>
      <c r="AW124" s="13" t="s">
        <v>30</v>
      </c>
      <c r="AX124" s="13" t="s">
        <v>73</v>
      </c>
      <c r="AY124" s="192" t="s">
        <v>119</v>
      </c>
    </row>
    <row r="125" s="13" customFormat="1">
      <c r="A125" s="13"/>
      <c r="B125" s="191"/>
      <c r="C125" s="13"/>
      <c r="D125" s="186" t="s">
        <v>130</v>
      </c>
      <c r="E125" s="192" t="s">
        <v>1</v>
      </c>
      <c r="F125" s="193" t="s">
        <v>409</v>
      </c>
      <c r="G125" s="13"/>
      <c r="H125" s="194">
        <v>36.75</v>
      </c>
      <c r="I125" s="195"/>
      <c r="J125" s="13"/>
      <c r="K125" s="13"/>
      <c r="L125" s="191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130</v>
      </c>
      <c r="AU125" s="192" t="s">
        <v>83</v>
      </c>
      <c r="AV125" s="13" t="s">
        <v>83</v>
      </c>
      <c r="AW125" s="13" t="s">
        <v>30</v>
      </c>
      <c r="AX125" s="13" t="s">
        <v>73</v>
      </c>
      <c r="AY125" s="192" t="s">
        <v>119</v>
      </c>
    </row>
    <row r="126" s="13" customFormat="1">
      <c r="A126" s="13"/>
      <c r="B126" s="191"/>
      <c r="C126" s="13"/>
      <c r="D126" s="186" t="s">
        <v>130</v>
      </c>
      <c r="E126" s="192" t="s">
        <v>1</v>
      </c>
      <c r="F126" s="193" t="s">
        <v>410</v>
      </c>
      <c r="G126" s="13"/>
      <c r="H126" s="194">
        <v>18.375</v>
      </c>
      <c r="I126" s="195"/>
      <c r="J126" s="13"/>
      <c r="K126" s="13"/>
      <c r="L126" s="191"/>
      <c r="M126" s="196"/>
      <c r="N126" s="197"/>
      <c r="O126" s="197"/>
      <c r="P126" s="197"/>
      <c r="Q126" s="197"/>
      <c r="R126" s="197"/>
      <c r="S126" s="197"/>
      <c r="T126" s="19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2" t="s">
        <v>130</v>
      </c>
      <c r="AU126" s="192" t="s">
        <v>83</v>
      </c>
      <c r="AV126" s="13" t="s">
        <v>83</v>
      </c>
      <c r="AW126" s="13" t="s">
        <v>30</v>
      </c>
      <c r="AX126" s="13" t="s">
        <v>73</v>
      </c>
      <c r="AY126" s="192" t="s">
        <v>119</v>
      </c>
    </row>
    <row r="127" s="13" customFormat="1">
      <c r="A127" s="13"/>
      <c r="B127" s="191"/>
      <c r="C127" s="13"/>
      <c r="D127" s="186" t="s">
        <v>130</v>
      </c>
      <c r="E127" s="192" t="s">
        <v>1</v>
      </c>
      <c r="F127" s="193" t="s">
        <v>411</v>
      </c>
      <c r="G127" s="13"/>
      <c r="H127" s="194">
        <v>24.5</v>
      </c>
      <c r="I127" s="195"/>
      <c r="J127" s="13"/>
      <c r="K127" s="13"/>
      <c r="L127" s="191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130</v>
      </c>
      <c r="AU127" s="192" t="s">
        <v>83</v>
      </c>
      <c r="AV127" s="13" t="s">
        <v>83</v>
      </c>
      <c r="AW127" s="13" t="s">
        <v>30</v>
      </c>
      <c r="AX127" s="13" t="s">
        <v>73</v>
      </c>
      <c r="AY127" s="192" t="s">
        <v>119</v>
      </c>
    </row>
    <row r="128" s="14" customFormat="1">
      <c r="A128" s="14"/>
      <c r="B128" s="199"/>
      <c r="C128" s="14"/>
      <c r="D128" s="186" t="s">
        <v>130</v>
      </c>
      <c r="E128" s="200" t="s">
        <v>1</v>
      </c>
      <c r="F128" s="201" t="s">
        <v>132</v>
      </c>
      <c r="G128" s="14"/>
      <c r="H128" s="202">
        <v>140.875</v>
      </c>
      <c r="I128" s="203"/>
      <c r="J128" s="14"/>
      <c r="K128" s="14"/>
      <c r="L128" s="199"/>
      <c r="M128" s="204"/>
      <c r="N128" s="205"/>
      <c r="O128" s="205"/>
      <c r="P128" s="205"/>
      <c r="Q128" s="205"/>
      <c r="R128" s="205"/>
      <c r="S128" s="205"/>
      <c r="T128" s="20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0" t="s">
        <v>130</v>
      </c>
      <c r="AU128" s="200" t="s">
        <v>83</v>
      </c>
      <c r="AV128" s="14" t="s">
        <v>126</v>
      </c>
      <c r="AW128" s="14" t="s">
        <v>30</v>
      </c>
      <c r="AX128" s="14" t="s">
        <v>81</v>
      </c>
      <c r="AY128" s="200" t="s">
        <v>119</v>
      </c>
    </row>
    <row r="129" s="2" customFormat="1" ht="16.5" customHeight="1">
      <c r="A129" s="37"/>
      <c r="B129" s="171"/>
      <c r="C129" s="207" t="s">
        <v>83</v>
      </c>
      <c r="D129" s="207" t="s">
        <v>133</v>
      </c>
      <c r="E129" s="208" t="s">
        <v>412</v>
      </c>
      <c r="F129" s="209" t="s">
        <v>135</v>
      </c>
      <c r="G129" s="210" t="s">
        <v>136</v>
      </c>
      <c r="H129" s="211">
        <v>253.57499999999999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76"/>
      <c r="P129" s="182">
        <f>O129*H129</f>
        <v>0</v>
      </c>
      <c r="Q129" s="182">
        <v>1</v>
      </c>
      <c r="R129" s="182">
        <f>Q129*H129</f>
        <v>253.57499999999999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137</v>
      </c>
      <c r="AT129" s="184" t="s">
        <v>133</v>
      </c>
      <c r="AU129" s="184" t="s">
        <v>83</v>
      </c>
      <c r="AY129" s="18" t="s">
        <v>119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81</v>
      </c>
      <c r="BK129" s="185">
        <f>ROUND(I129*H129,2)</f>
        <v>0</v>
      </c>
      <c r="BL129" s="18" t="s">
        <v>126</v>
      </c>
      <c r="BM129" s="184" t="s">
        <v>413</v>
      </c>
    </row>
    <row r="130" s="2" customFormat="1">
      <c r="A130" s="37"/>
      <c r="B130" s="38"/>
      <c r="C130" s="37"/>
      <c r="D130" s="186" t="s">
        <v>128</v>
      </c>
      <c r="E130" s="37"/>
      <c r="F130" s="187" t="s">
        <v>135</v>
      </c>
      <c r="G130" s="37"/>
      <c r="H130" s="37"/>
      <c r="I130" s="188"/>
      <c r="J130" s="37"/>
      <c r="K130" s="37"/>
      <c r="L130" s="38"/>
      <c r="M130" s="189"/>
      <c r="N130" s="190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128</v>
      </c>
      <c r="AU130" s="18" t="s">
        <v>83</v>
      </c>
    </row>
    <row r="131" s="13" customFormat="1">
      <c r="A131" s="13"/>
      <c r="B131" s="191"/>
      <c r="C131" s="13"/>
      <c r="D131" s="186" t="s">
        <v>130</v>
      </c>
      <c r="E131" s="192" t="s">
        <v>1</v>
      </c>
      <c r="F131" s="193" t="s">
        <v>414</v>
      </c>
      <c r="G131" s="13"/>
      <c r="H131" s="194">
        <v>253.57499999999999</v>
      </c>
      <c r="I131" s="195"/>
      <c r="J131" s="13"/>
      <c r="K131" s="13"/>
      <c r="L131" s="191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130</v>
      </c>
      <c r="AU131" s="192" t="s">
        <v>83</v>
      </c>
      <c r="AV131" s="13" t="s">
        <v>83</v>
      </c>
      <c r="AW131" s="13" t="s">
        <v>30</v>
      </c>
      <c r="AX131" s="13" t="s">
        <v>73</v>
      </c>
      <c r="AY131" s="192" t="s">
        <v>119</v>
      </c>
    </row>
    <row r="132" s="14" customFormat="1">
      <c r="A132" s="14"/>
      <c r="B132" s="199"/>
      <c r="C132" s="14"/>
      <c r="D132" s="186" t="s">
        <v>130</v>
      </c>
      <c r="E132" s="200" t="s">
        <v>1</v>
      </c>
      <c r="F132" s="201" t="s">
        <v>132</v>
      </c>
      <c r="G132" s="14"/>
      <c r="H132" s="202">
        <v>253.57499999999999</v>
      </c>
      <c r="I132" s="203"/>
      <c r="J132" s="14"/>
      <c r="K132" s="14"/>
      <c r="L132" s="199"/>
      <c r="M132" s="204"/>
      <c r="N132" s="205"/>
      <c r="O132" s="205"/>
      <c r="P132" s="205"/>
      <c r="Q132" s="205"/>
      <c r="R132" s="205"/>
      <c r="S132" s="205"/>
      <c r="T132" s="20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0" t="s">
        <v>130</v>
      </c>
      <c r="AU132" s="200" t="s">
        <v>83</v>
      </c>
      <c r="AV132" s="14" t="s">
        <v>126</v>
      </c>
      <c r="AW132" s="14" t="s">
        <v>30</v>
      </c>
      <c r="AX132" s="14" t="s">
        <v>81</v>
      </c>
      <c r="AY132" s="200" t="s">
        <v>119</v>
      </c>
    </row>
    <row r="133" s="2" customFormat="1" ht="33" customHeight="1">
      <c r="A133" s="37"/>
      <c r="B133" s="171"/>
      <c r="C133" s="172" t="s">
        <v>140</v>
      </c>
      <c r="D133" s="172" t="s">
        <v>122</v>
      </c>
      <c r="E133" s="173" t="s">
        <v>415</v>
      </c>
      <c r="F133" s="174" t="s">
        <v>416</v>
      </c>
      <c r="G133" s="175" t="s">
        <v>125</v>
      </c>
      <c r="H133" s="176">
        <v>28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126</v>
      </c>
      <c r="AT133" s="184" t="s">
        <v>122</v>
      </c>
      <c r="AU133" s="184" t="s">
        <v>83</v>
      </c>
      <c r="AY133" s="18" t="s">
        <v>119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126</v>
      </c>
      <c r="BM133" s="184" t="s">
        <v>417</v>
      </c>
    </row>
    <row r="134" s="2" customFormat="1">
      <c r="A134" s="37"/>
      <c r="B134" s="38"/>
      <c r="C134" s="37"/>
      <c r="D134" s="186" t="s">
        <v>128</v>
      </c>
      <c r="E134" s="37"/>
      <c r="F134" s="187" t="s">
        <v>418</v>
      </c>
      <c r="G134" s="37"/>
      <c r="H134" s="37"/>
      <c r="I134" s="188"/>
      <c r="J134" s="37"/>
      <c r="K134" s="37"/>
      <c r="L134" s="38"/>
      <c r="M134" s="189"/>
      <c r="N134" s="190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128</v>
      </c>
      <c r="AU134" s="18" t="s">
        <v>83</v>
      </c>
    </row>
    <row r="135" s="13" customFormat="1">
      <c r="A135" s="13"/>
      <c r="B135" s="191"/>
      <c r="C135" s="13"/>
      <c r="D135" s="186" t="s">
        <v>130</v>
      </c>
      <c r="E135" s="192" t="s">
        <v>1</v>
      </c>
      <c r="F135" s="193" t="s">
        <v>419</v>
      </c>
      <c r="G135" s="13"/>
      <c r="H135" s="194">
        <v>28</v>
      </c>
      <c r="I135" s="195"/>
      <c r="J135" s="13"/>
      <c r="K135" s="13"/>
      <c r="L135" s="191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130</v>
      </c>
      <c r="AU135" s="192" t="s">
        <v>83</v>
      </c>
      <c r="AV135" s="13" t="s">
        <v>83</v>
      </c>
      <c r="AW135" s="13" t="s">
        <v>30</v>
      </c>
      <c r="AX135" s="13" t="s">
        <v>73</v>
      </c>
      <c r="AY135" s="192" t="s">
        <v>119</v>
      </c>
    </row>
    <row r="136" s="14" customFormat="1">
      <c r="A136" s="14"/>
      <c r="B136" s="199"/>
      <c r="C136" s="14"/>
      <c r="D136" s="186" t="s">
        <v>130</v>
      </c>
      <c r="E136" s="200" t="s">
        <v>1</v>
      </c>
      <c r="F136" s="201" t="s">
        <v>132</v>
      </c>
      <c r="G136" s="14"/>
      <c r="H136" s="202">
        <v>28</v>
      </c>
      <c r="I136" s="203"/>
      <c r="J136" s="14"/>
      <c r="K136" s="14"/>
      <c r="L136" s="199"/>
      <c r="M136" s="204"/>
      <c r="N136" s="205"/>
      <c r="O136" s="205"/>
      <c r="P136" s="205"/>
      <c r="Q136" s="205"/>
      <c r="R136" s="205"/>
      <c r="S136" s="205"/>
      <c r="T136" s="20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0" t="s">
        <v>130</v>
      </c>
      <c r="AU136" s="200" t="s">
        <v>83</v>
      </c>
      <c r="AV136" s="14" t="s">
        <v>126</v>
      </c>
      <c r="AW136" s="14" t="s">
        <v>30</v>
      </c>
      <c r="AX136" s="14" t="s">
        <v>81</v>
      </c>
      <c r="AY136" s="200" t="s">
        <v>119</v>
      </c>
    </row>
    <row r="137" s="2" customFormat="1" ht="16.5" customHeight="1">
      <c r="A137" s="37"/>
      <c r="B137" s="171"/>
      <c r="C137" s="207" t="s">
        <v>126</v>
      </c>
      <c r="D137" s="207" t="s">
        <v>133</v>
      </c>
      <c r="E137" s="208" t="s">
        <v>146</v>
      </c>
      <c r="F137" s="209" t="s">
        <v>135</v>
      </c>
      <c r="G137" s="210" t="s">
        <v>136</v>
      </c>
      <c r="H137" s="211">
        <v>50.399999999999999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76"/>
      <c r="P137" s="182">
        <f>O137*H137</f>
        <v>0</v>
      </c>
      <c r="Q137" s="182">
        <v>1</v>
      </c>
      <c r="R137" s="182">
        <f>Q137*H137</f>
        <v>50.399999999999999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137</v>
      </c>
      <c r="AT137" s="184" t="s">
        <v>133</v>
      </c>
      <c r="AU137" s="184" t="s">
        <v>83</v>
      </c>
      <c r="AY137" s="18" t="s">
        <v>119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81</v>
      </c>
      <c r="BK137" s="185">
        <f>ROUND(I137*H137,2)</f>
        <v>0</v>
      </c>
      <c r="BL137" s="18" t="s">
        <v>126</v>
      </c>
      <c r="BM137" s="184" t="s">
        <v>420</v>
      </c>
    </row>
    <row r="138" s="2" customFormat="1">
      <c r="A138" s="37"/>
      <c r="B138" s="38"/>
      <c r="C138" s="37"/>
      <c r="D138" s="186" t="s">
        <v>128</v>
      </c>
      <c r="E138" s="37"/>
      <c r="F138" s="187" t="s">
        <v>135</v>
      </c>
      <c r="G138" s="37"/>
      <c r="H138" s="37"/>
      <c r="I138" s="188"/>
      <c r="J138" s="37"/>
      <c r="K138" s="37"/>
      <c r="L138" s="38"/>
      <c r="M138" s="189"/>
      <c r="N138" s="190"/>
      <c r="O138" s="76"/>
      <c r="P138" s="76"/>
      <c r="Q138" s="76"/>
      <c r="R138" s="76"/>
      <c r="S138" s="76"/>
      <c r="T138" s="7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128</v>
      </c>
      <c r="AU138" s="18" t="s">
        <v>83</v>
      </c>
    </row>
    <row r="139" s="13" customFormat="1">
      <c r="A139" s="13"/>
      <c r="B139" s="191"/>
      <c r="C139" s="13"/>
      <c r="D139" s="186" t="s">
        <v>130</v>
      </c>
      <c r="E139" s="192" t="s">
        <v>1</v>
      </c>
      <c r="F139" s="193" t="s">
        <v>421</v>
      </c>
      <c r="G139" s="13"/>
      <c r="H139" s="194">
        <v>50.399999999999999</v>
      </c>
      <c r="I139" s="195"/>
      <c r="J139" s="13"/>
      <c r="K139" s="13"/>
      <c r="L139" s="191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130</v>
      </c>
      <c r="AU139" s="192" t="s">
        <v>83</v>
      </c>
      <c r="AV139" s="13" t="s">
        <v>83</v>
      </c>
      <c r="AW139" s="13" t="s">
        <v>30</v>
      </c>
      <c r="AX139" s="13" t="s">
        <v>81</v>
      </c>
      <c r="AY139" s="192" t="s">
        <v>119</v>
      </c>
    </row>
    <row r="140" s="2" customFormat="1" ht="21.75" customHeight="1">
      <c r="A140" s="37"/>
      <c r="B140" s="171"/>
      <c r="C140" s="172" t="s">
        <v>120</v>
      </c>
      <c r="D140" s="172" t="s">
        <v>122</v>
      </c>
      <c r="E140" s="173" t="s">
        <v>422</v>
      </c>
      <c r="F140" s="174" t="s">
        <v>423</v>
      </c>
      <c r="G140" s="175" t="s">
        <v>169</v>
      </c>
      <c r="H140" s="176">
        <v>3.8879999999999999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126</v>
      </c>
      <c r="AT140" s="184" t="s">
        <v>122</v>
      </c>
      <c r="AU140" s="184" t="s">
        <v>83</v>
      </c>
      <c r="AY140" s="18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126</v>
      </c>
      <c r="BM140" s="184" t="s">
        <v>424</v>
      </c>
    </row>
    <row r="141" s="2" customFormat="1">
      <c r="A141" s="37"/>
      <c r="B141" s="38"/>
      <c r="C141" s="37"/>
      <c r="D141" s="186" t="s">
        <v>128</v>
      </c>
      <c r="E141" s="37"/>
      <c r="F141" s="187" t="s">
        <v>425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128</v>
      </c>
      <c r="AU141" s="18" t="s">
        <v>83</v>
      </c>
    </row>
    <row r="142" s="13" customFormat="1">
      <c r="A142" s="13"/>
      <c r="B142" s="191"/>
      <c r="C142" s="13"/>
      <c r="D142" s="186" t="s">
        <v>130</v>
      </c>
      <c r="E142" s="192" t="s">
        <v>1</v>
      </c>
      <c r="F142" s="193" t="s">
        <v>426</v>
      </c>
      <c r="G142" s="13"/>
      <c r="H142" s="194">
        <v>3.8879999999999999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130</v>
      </c>
      <c r="AU142" s="192" t="s">
        <v>83</v>
      </c>
      <c r="AV142" s="13" t="s">
        <v>83</v>
      </c>
      <c r="AW142" s="13" t="s">
        <v>30</v>
      </c>
      <c r="AX142" s="13" t="s">
        <v>73</v>
      </c>
      <c r="AY142" s="192" t="s">
        <v>119</v>
      </c>
    </row>
    <row r="143" s="14" customFormat="1">
      <c r="A143" s="14"/>
      <c r="B143" s="199"/>
      <c r="C143" s="14"/>
      <c r="D143" s="186" t="s">
        <v>130</v>
      </c>
      <c r="E143" s="200" t="s">
        <v>1</v>
      </c>
      <c r="F143" s="201" t="s">
        <v>132</v>
      </c>
      <c r="G143" s="14"/>
      <c r="H143" s="202">
        <v>3.8879999999999999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130</v>
      </c>
      <c r="AU143" s="200" t="s">
        <v>83</v>
      </c>
      <c r="AV143" s="14" t="s">
        <v>126</v>
      </c>
      <c r="AW143" s="14" t="s">
        <v>30</v>
      </c>
      <c r="AX143" s="14" t="s">
        <v>81</v>
      </c>
      <c r="AY143" s="200" t="s">
        <v>119</v>
      </c>
    </row>
    <row r="144" s="2" customFormat="1" ht="16.5" customHeight="1">
      <c r="A144" s="37"/>
      <c r="B144" s="171"/>
      <c r="C144" s="172" t="s">
        <v>154</v>
      </c>
      <c r="D144" s="172" t="s">
        <v>122</v>
      </c>
      <c r="E144" s="173" t="s">
        <v>427</v>
      </c>
      <c r="F144" s="174" t="s">
        <v>428</v>
      </c>
      <c r="G144" s="175" t="s">
        <v>125</v>
      </c>
      <c r="H144" s="176">
        <v>388.5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38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126</v>
      </c>
      <c r="AT144" s="184" t="s">
        <v>122</v>
      </c>
      <c r="AU144" s="184" t="s">
        <v>83</v>
      </c>
      <c r="AY144" s="18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81</v>
      </c>
      <c r="BK144" s="185">
        <f>ROUND(I144*H144,2)</f>
        <v>0</v>
      </c>
      <c r="BL144" s="18" t="s">
        <v>126</v>
      </c>
      <c r="BM144" s="184" t="s">
        <v>429</v>
      </c>
    </row>
    <row r="145" s="2" customFormat="1">
      <c r="A145" s="37"/>
      <c r="B145" s="38"/>
      <c r="C145" s="37"/>
      <c r="D145" s="186" t="s">
        <v>128</v>
      </c>
      <c r="E145" s="37"/>
      <c r="F145" s="187" t="s">
        <v>430</v>
      </c>
      <c r="G145" s="37"/>
      <c r="H145" s="37"/>
      <c r="I145" s="188"/>
      <c r="J145" s="37"/>
      <c r="K145" s="37"/>
      <c r="L145" s="38"/>
      <c r="M145" s="189"/>
      <c r="N145" s="190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128</v>
      </c>
      <c r="AU145" s="18" t="s">
        <v>83</v>
      </c>
    </row>
    <row r="146" s="13" customFormat="1">
      <c r="A146" s="13"/>
      <c r="B146" s="191"/>
      <c r="C146" s="13"/>
      <c r="D146" s="186" t="s">
        <v>130</v>
      </c>
      <c r="E146" s="192" t="s">
        <v>1</v>
      </c>
      <c r="F146" s="193" t="s">
        <v>431</v>
      </c>
      <c r="G146" s="13"/>
      <c r="H146" s="194">
        <v>388.5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130</v>
      </c>
      <c r="AU146" s="192" t="s">
        <v>83</v>
      </c>
      <c r="AV146" s="13" t="s">
        <v>83</v>
      </c>
      <c r="AW146" s="13" t="s">
        <v>30</v>
      </c>
      <c r="AX146" s="13" t="s">
        <v>81</v>
      </c>
      <c r="AY146" s="192" t="s">
        <v>119</v>
      </c>
    </row>
    <row r="147" s="2" customFormat="1" ht="16.5" customHeight="1">
      <c r="A147" s="37"/>
      <c r="B147" s="171"/>
      <c r="C147" s="207" t="s">
        <v>159</v>
      </c>
      <c r="D147" s="207" t="s">
        <v>133</v>
      </c>
      <c r="E147" s="208" t="s">
        <v>134</v>
      </c>
      <c r="F147" s="209" t="s">
        <v>135</v>
      </c>
      <c r="G147" s="210" t="s">
        <v>136</v>
      </c>
      <c r="H147" s="211">
        <v>699.29999999999995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76"/>
      <c r="P147" s="182">
        <f>O147*H147</f>
        <v>0</v>
      </c>
      <c r="Q147" s="182">
        <v>1</v>
      </c>
      <c r="R147" s="182">
        <f>Q147*H147</f>
        <v>699.29999999999995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137</v>
      </c>
      <c r="AT147" s="184" t="s">
        <v>133</v>
      </c>
      <c r="AU147" s="184" t="s">
        <v>83</v>
      </c>
      <c r="AY147" s="18" t="s">
        <v>119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81</v>
      </c>
      <c r="BK147" s="185">
        <f>ROUND(I147*H147,2)</f>
        <v>0</v>
      </c>
      <c r="BL147" s="18" t="s">
        <v>126</v>
      </c>
      <c r="BM147" s="184" t="s">
        <v>432</v>
      </c>
    </row>
    <row r="148" s="2" customFormat="1">
      <c r="A148" s="37"/>
      <c r="B148" s="38"/>
      <c r="C148" s="37"/>
      <c r="D148" s="186" t="s">
        <v>128</v>
      </c>
      <c r="E148" s="37"/>
      <c r="F148" s="187" t="s">
        <v>135</v>
      </c>
      <c r="G148" s="37"/>
      <c r="H148" s="37"/>
      <c r="I148" s="188"/>
      <c r="J148" s="37"/>
      <c r="K148" s="37"/>
      <c r="L148" s="38"/>
      <c r="M148" s="189"/>
      <c r="N148" s="190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128</v>
      </c>
      <c r="AU148" s="18" t="s">
        <v>83</v>
      </c>
    </row>
    <row r="149" s="13" customFormat="1">
      <c r="A149" s="13"/>
      <c r="B149" s="191"/>
      <c r="C149" s="13"/>
      <c r="D149" s="186" t="s">
        <v>130</v>
      </c>
      <c r="E149" s="192" t="s">
        <v>1</v>
      </c>
      <c r="F149" s="193" t="s">
        <v>433</v>
      </c>
      <c r="G149" s="13"/>
      <c r="H149" s="194">
        <v>699.29999999999995</v>
      </c>
      <c r="I149" s="195"/>
      <c r="J149" s="13"/>
      <c r="K149" s="13"/>
      <c r="L149" s="191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130</v>
      </c>
      <c r="AU149" s="192" t="s">
        <v>83</v>
      </c>
      <c r="AV149" s="13" t="s">
        <v>83</v>
      </c>
      <c r="AW149" s="13" t="s">
        <v>30</v>
      </c>
      <c r="AX149" s="13" t="s">
        <v>73</v>
      </c>
      <c r="AY149" s="192" t="s">
        <v>119</v>
      </c>
    </row>
    <row r="150" s="14" customFormat="1">
      <c r="A150" s="14"/>
      <c r="B150" s="199"/>
      <c r="C150" s="14"/>
      <c r="D150" s="186" t="s">
        <v>130</v>
      </c>
      <c r="E150" s="200" t="s">
        <v>1</v>
      </c>
      <c r="F150" s="201" t="s">
        <v>132</v>
      </c>
      <c r="G150" s="14"/>
      <c r="H150" s="202">
        <v>699.29999999999995</v>
      </c>
      <c r="I150" s="203"/>
      <c r="J150" s="14"/>
      <c r="K150" s="14"/>
      <c r="L150" s="199"/>
      <c r="M150" s="204"/>
      <c r="N150" s="205"/>
      <c r="O150" s="205"/>
      <c r="P150" s="205"/>
      <c r="Q150" s="205"/>
      <c r="R150" s="205"/>
      <c r="S150" s="205"/>
      <c r="T150" s="20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0" t="s">
        <v>130</v>
      </c>
      <c r="AU150" s="200" t="s">
        <v>83</v>
      </c>
      <c r="AV150" s="14" t="s">
        <v>126</v>
      </c>
      <c r="AW150" s="14" t="s">
        <v>30</v>
      </c>
      <c r="AX150" s="14" t="s">
        <v>81</v>
      </c>
      <c r="AY150" s="200" t="s">
        <v>119</v>
      </c>
    </row>
    <row r="151" s="2" customFormat="1" ht="16.5" customHeight="1">
      <c r="A151" s="37"/>
      <c r="B151" s="171"/>
      <c r="C151" s="172" t="s">
        <v>137</v>
      </c>
      <c r="D151" s="172" t="s">
        <v>122</v>
      </c>
      <c r="E151" s="173" t="s">
        <v>434</v>
      </c>
      <c r="F151" s="174" t="s">
        <v>435</v>
      </c>
      <c r="G151" s="175" t="s">
        <v>169</v>
      </c>
      <c r="H151" s="176">
        <v>3.8879999999999999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38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126</v>
      </c>
      <c r="AT151" s="184" t="s">
        <v>122</v>
      </c>
      <c r="AU151" s="184" t="s">
        <v>83</v>
      </c>
      <c r="AY151" s="18" t="s">
        <v>119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81</v>
      </c>
      <c r="BK151" s="185">
        <f>ROUND(I151*H151,2)</f>
        <v>0</v>
      </c>
      <c r="BL151" s="18" t="s">
        <v>126</v>
      </c>
      <c r="BM151" s="184" t="s">
        <v>436</v>
      </c>
    </row>
    <row r="152" s="2" customFormat="1">
      <c r="A152" s="37"/>
      <c r="B152" s="38"/>
      <c r="C152" s="37"/>
      <c r="D152" s="186" t="s">
        <v>128</v>
      </c>
      <c r="E152" s="37"/>
      <c r="F152" s="187" t="s">
        <v>437</v>
      </c>
      <c r="G152" s="37"/>
      <c r="H152" s="37"/>
      <c r="I152" s="188"/>
      <c r="J152" s="37"/>
      <c r="K152" s="37"/>
      <c r="L152" s="38"/>
      <c r="M152" s="189"/>
      <c r="N152" s="190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128</v>
      </c>
      <c r="AU152" s="18" t="s">
        <v>83</v>
      </c>
    </row>
    <row r="153" s="13" customFormat="1">
      <c r="A153" s="13"/>
      <c r="B153" s="191"/>
      <c r="C153" s="13"/>
      <c r="D153" s="186" t="s">
        <v>130</v>
      </c>
      <c r="E153" s="192" t="s">
        <v>1</v>
      </c>
      <c r="F153" s="193" t="s">
        <v>438</v>
      </c>
      <c r="G153" s="13"/>
      <c r="H153" s="194">
        <v>3.8879999999999999</v>
      </c>
      <c r="I153" s="195"/>
      <c r="J153" s="13"/>
      <c r="K153" s="13"/>
      <c r="L153" s="191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130</v>
      </c>
      <c r="AU153" s="192" t="s">
        <v>83</v>
      </c>
      <c r="AV153" s="13" t="s">
        <v>83</v>
      </c>
      <c r="AW153" s="13" t="s">
        <v>30</v>
      </c>
      <c r="AX153" s="13" t="s">
        <v>73</v>
      </c>
      <c r="AY153" s="192" t="s">
        <v>119</v>
      </c>
    </row>
    <row r="154" s="14" customFormat="1">
      <c r="A154" s="14"/>
      <c r="B154" s="199"/>
      <c r="C154" s="14"/>
      <c r="D154" s="186" t="s">
        <v>130</v>
      </c>
      <c r="E154" s="200" t="s">
        <v>1</v>
      </c>
      <c r="F154" s="201" t="s">
        <v>132</v>
      </c>
      <c r="G154" s="14"/>
      <c r="H154" s="202">
        <v>3.8879999999999999</v>
      </c>
      <c r="I154" s="203"/>
      <c r="J154" s="14"/>
      <c r="K154" s="14"/>
      <c r="L154" s="199"/>
      <c r="M154" s="204"/>
      <c r="N154" s="205"/>
      <c r="O154" s="205"/>
      <c r="P154" s="205"/>
      <c r="Q154" s="205"/>
      <c r="R154" s="205"/>
      <c r="S154" s="205"/>
      <c r="T154" s="20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0" t="s">
        <v>130</v>
      </c>
      <c r="AU154" s="200" t="s">
        <v>83</v>
      </c>
      <c r="AV154" s="14" t="s">
        <v>126</v>
      </c>
      <c r="AW154" s="14" t="s">
        <v>30</v>
      </c>
      <c r="AX154" s="14" t="s">
        <v>81</v>
      </c>
      <c r="AY154" s="200" t="s">
        <v>119</v>
      </c>
    </row>
    <row r="155" s="2" customFormat="1" ht="21.75" customHeight="1">
      <c r="A155" s="37"/>
      <c r="B155" s="171"/>
      <c r="C155" s="172" t="s">
        <v>166</v>
      </c>
      <c r="D155" s="172" t="s">
        <v>122</v>
      </c>
      <c r="E155" s="173" t="s">
        <v>439</v>
      </c>
      <c r="F155" s="174" t="s">
        <v>440</v>
      </c>
      <c r="G155" s="175" t="s">
        <v>180</v>
      </c>
      <c r="H155" s="176">
        <v>129.5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38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126</v>
      </c>
      <c r="AT155" s="184" t="s">
        <v>122</v>
      </c>
      <c r="AU155" s="184" t="s">
        <v>83</v>
      </c>
      <c r="AY155" s="18" t="s">
        <v>119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81</v>
      </c>
      <c r="BK155" s="185">
        <f>ROUND(I155*H155,2)</f>
        <v>0</v>
      </c>
      <c r="BL155" s="18" t="s">
        <v>126</v>
      </c>
      <c r="BM155" s="184" t="s">
        <v>441</v>
      </c>
    </row>
    <row r="156" s="2" customFormat="1">
      <c r="A156" s="37"/>
      <c r="B156" s="38"/>
      <c r="C156" s="37"/>
      <c r="D156" s="186" t="s">
        <v>128</v>
      </c>
      <c r="E156" s="37"/>
      <c r="F156" s="187" t="s">
        <v>442</v>
      </c>
      <c r="G156" s="37"/>
      <c r="H156" s="37"/>
      <c r="I156" s="188"/>
      <c r="J156" s="37"/>
      <c r="K156" s="37"/>
      <c r="L156" s="38"/>
      <c r="M156" s="189"/>
      <c r="N156" s="190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128</v>
      </c>
      <c r="AU156" s="18" t="s">
        <v>83</v>
      </c>
    </row>
    <row r="157" s="13" customFormat="1">
      <c r="A157" s="13"/>
      <c r="B157" s="191"/>
      <c r="C157" s="13"/>
      <c r="D157" s="186" t="s">
        <v>130</v>
      </c>
      <c r="E157" s="192" t="s">
        <v>1</v>
      </c>
      <c r="F157" s="193" t="s">
        <v>443</v>
      </c>
      <c r="G157" s="13"/>
      <c r="H157" s="194">
        <v>7.5</v>
      </c>
      <c r="I157" s="195"/>
      <c r="J157" s="13"/>
      <c r="K157" s="13"/>
      <c r="L157" s="191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130</v>
      </c>
      <c r="AU157" s="192" t="s">
        <v>83</v>
      </c>
      <c r="AV157" s="13" t="s">
        <v>83</v>
      </c>
      <c r="AW157" s="13" t="s">
        <v>30</v>
      </c>
      <c r="AX157" s="13" t="s">
        <v>73</v>
      </c>
      <c r="AY157" s="192" t="s">
        <v>119</v>
      </c>
    </row>
    <row r="158" s="13" customFormat="1">
      <c r="A158" s="13"/>
      <c r="B158" s="191"/>
      <c r="C158" s="13"/>
      <c r="D158" s="186" t="s">
        <v>130</v>
      </c>
      <c r="E158" s="192" t="s">
        <v>1</v>
      </c>
      <c r="F158" s="193" t="s">
        <v>444</v>
      </c>
      <c r="G158" s="13"/>
      <c r="H158" s="194">
        <v>122</v>
      </c>
      <c r="I158" s="195"/>
      <c r="J158" s="13"/>
      <c r="K158" s="13"/>
      <c r="L158" s="191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130</v>
      </c>
      <c r="AU158" s="192" t="s">
        <v>83</v>
      </c>
      <c r="AV158" s="13" t="s">
        <v>83</v>
      </c>
      <c r="AW158" s="13" t="s">
        <v>30</v>
      </c>
      <c r="AX158" s="13" t="s">
        <v>73</v>
      </c>
      <c r="AY158" s="192" t="s">
        <v>119</v>
      </c>
    </row>
    <row r="159" s="14" customFormat="1">
      <c r="A159" s="14"/>
      <c r="B159" s="199"/>
      <c r="C159" s="14"/>
      <c r="D159" s="186" t="s">
        <v>130</v>
      </c>
      <c r="E159" s="200" t="s">
        <v>1</v>
      </c>
      <c r="F159" s="201" t="s">
        <v>132</v>
      </c>
      <c r="G159" s="14"/>
      <c r="H159" s="202">
        <v>129.5</v>
      </c>
      <c r="I159" s="203"/>
      <c r="J159" s="14"/>
      <c r="K159" s="14"/>
      <c r="L159" s="199"/>
      <c r="M159" s="204"/>
      <c r="N159" s="205"/>
      <c r="O159" s="205"/>
      <c r="P159" s="205"/>
      <c r="Q159" s="205"/>
      <c r="R159" s="205"/>
      <c r="S159" s="205"/>
      <c r="T159" s="20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0" t="s">
        <v>130</v>
      </c>
      <c r="AU159" s="200" t="s">
        <v>83</v>
      </c>
      <c r="AV159" s="14" t="s">
        <v>126</v>
      </c>
      <c r="AW159" s="14" t="s">
        <v>30</v>
      </c>
      <c r="AX159" s="14" t="s">
        <v>81</v>
      </c>
      <c r="AY159" s="200" t="s">
        <v>119</v>
      </c>
    </row>
    <row r="160" s="2" customFormat="1" ht="21.75" customHeight="1">
      <c r="A160" s="37"/>
      <c r="B160" s="171"/>
      <c r="C160" s="207" t="s">
        <v>172</v>
      </c>
      <c r="D160" s="207" t="s">
        <v>133</v>
      </c>
      <c r="E160" s="208" t="s">
        <v>193</v>
      </c>
      <c r="F160" s="209" t="s">
        <v>194</v>
      </c>
      <c r="G160" s="210" t="s">
        <v>195</v>
      </c>
      <c r="H160" s="211">
        <v>141</v>
      </c>
      <c r="I160" s="212"/>
      <c r="J160" s="213">
        <f>ROUND(I160*H160,2)</f>
        <v>0</v>
      </c>
      <c r="K160" s="214"/>
      <c r="L160" s="215"/>
      <c r="M160" s="216" t="s">
        <v>1</v>
      </c>
      <c r="N160" s="217" t="s">
        <v>38</v>
      </c>
      <c r="O160" s="76"/>
      <c r="P160" s="182">
        <f>O160*H160</f>
        <v>0</v>
      </c>
      <c r="Q160" s="182">
        <v>0.00018000000000000001</v>
      </c>
      <c r="R160" s="182">
        <f>Q160*H160</f>
        <v>0.025380000000000003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137</v>
      </c>
      <c r="AT160" s="184" t="s">
        <v>133</v>
      </c>
      <c r="AU160" s="184" t="s">
        <v>83</v>
      </c>
      <c r="AY160" s="18" t="s">
        <v>119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81</v>
      </c>
      <c r="BK160" s="185">
        <f>ROUND(I160*H160,2)</f>
        <v>0</v>
      </c>
      <c r="BL160" s="18" t="s">
        <v>126</v>
      </c>
      <c r="BM160" s="184" t="s">
        <v>445</v>
      </c>
    </row>
    <row r="161" s="2" customFormat="1">
      <c r="A161" s="37"/>
      <c r="B161" s="38"/>
      <c r="C161" s="37"/>
      <c r="D161" s="186" t="s">
        <v>128</v>
      </c>
      <c r="E161" s="37"/>
      <c r="F161" s="187" t="s">
        <v>194</v>
      </c>
      <c r="G161" s="37"/>
      <c r="H161" s="37"/>
      <c r="I161" s="188"/>
      <c r="J161" s="37"/>
      <c r="K161" s="37"/>
      <c r="L161" s="38"/>
      <c r="M161" s="189"/>
      <c r="N161" s="190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128</v>
      </c>
      <c r="AU161" s="18" t="s">
        <v>83</v>
      </c>
    </row>
    <row r="162" s="13" customFormat="1">
      <c r="A162" s="13"/>
      <c r="B162" s="191"/>
      <c r="C162" s="13"/>
      <c r="D162" s="186" t="s">
        <v>130</v>
      </c>
      <c r="E162" s="192" t="s">
        <v>1</v>
      </c>
      <c r="F162" s="193" t="s">
        <v>446</v>
      </c>
      <c r="G162" s="13"/>
      <c r="H162" s="194">
        <v>98</v>
      </c>
      <c r="I162" s="195"/>
      <c r="J162" s="13"/>
      <c r="K162" s="13"/>
      <c r="L162" s="191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130</v>
      </c>
      <c r="AU162" s="192" t="s">
        <v>83</v>
      </c>
      <c r="AV162" s="13" t="s">
        <v>83</v>
      </c>
      <c r="AW162" s="13" t="s">
        <v>30</v>
      </c>
      <c r="AX162" s="13" t="s">
        <v>73</v>
      </c>
      <c r="AY162" s="192" t="s">
        <v>119</v>
      </c>
    </row>
    <row r="163" s="13" customFormat="1">
      <c r="A163" s="13"/>
      <c r="B163" s="191"/>
      <c r="C163" s="13"/>
      <c r="D163" s="186" t="s">
        <v>130</v>
      </c>
      <c r="E163" s="192" t="s">
        <v>1</v>
      </c>
      <c r="F163" s="193" t="s">
        <v>447</v>
      </c>
      <c r="G163" s="13"/>
      <c r="H163" s="194">
        <v>43</v>
      </c>
      <c r="I163" s="195"/>
      <c r="J163" s="13"/>
      <c r="K163" s="13"/>
      <c r="L163" s="191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130</v>
      </c>
      <c r="AU163" s="192" t="s">
        <v>83</v>
      </c>
      <c r="AV163" s="13" t="s">
        <v>83</v>
      </c>
      <c r="AW163" s="13" t="s">
        <v>30</v>
      </c>
      <c r="AX163" s="13" t="s">
        <v>73</v>
      </c>
      <c r="AY163" s="192" t="s">
        <v>119</v>
      </c>
    </row>
    <row r="164" s="14" customFormat="1">
      <c r="A164" s="14"/>
      <c r="B164" s="199"/>
      <c r="C164" s="14"/>
      <c r="D164" s="186" t="s">
        <v>130</v>
      </c>
      <c r="E164" s="200" t="s">
        <v>1</v>
      </c>
      <c r="F164" s="201" t="s">
        <v>132</v>
      </c>
      <c r="G164" s="14"/>
      <c r="H164" s="202">
        <v>141</v>
      </c>
      <c r="I164" s="203"/>
      <c r="J164" s="14"/>
      <c r="K164" s="14"/>
      <c r="L164" s="199"/>
      <c r="M164" s="204"/>
      <c r="N164" s="205"/>
      <c r="O164" s="205"/>
      <c r="P164" s="205"/>
      <c r="Q164" s="205"/>
      <c r="R164" s="205"/>
      <c r="S164" s="205"/>
      <c r="T164" s="20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0" t="s">
        <v>130</v>
      </c>
      <c r="AU164" s="200" t="s">
        <v>83</v>
      </c>
      <c r="AV164" s="14" t="s">
        <v>126</v>
      </c>
      <c r="AW164" s="14" t="s">
        <v>30</v>
      </c>
      <c r="AX164" s="14" t="s">
        <v>81</v>
      </c>
      <c r="AY164" s="200" t="s">
        <v>119</v>
      </c>
    </row>
    <row r="165" s="2" customFormat="1" ht="21.75" customHeight="1">
      <c r="A165" s="37"/>
      <c r="B165" s="171"/>
      <c r="C165" s="207" t="s">
        <v>177</v>
      </c>
      <c r="D165" s="207" t="s">
        <v>133</v>
      </c>
      <c r="E165" s="208" t="s">
        <v>448</v>
      </c>
      <c r="F165" s="209" t="s">
        <v>449</v>
      </c>
      <c r="G165" s="210" t="s">
        <v>195</v>
      </c>
      <c r="H165" s="211">
        <v>112</v>
      </c>
      <c r="I165" s="212"/>
      <c r="J165" s="213">
        <f>ROUND(I165*H165,2)</f>
        <v>0</v>
      </c>
      <c r="K165" s="214"/>
      <c r="L165" s="215"/>
      <c r="M165" s="216" t="s">
        <v>1</v>
      </c>
      <c r="N165" s="217" t="s">
        <v>38</v>
      </c>
      <c r="O165" s="76"/>
      <c r="P165" s="182">
        <f>O165*H165</f>
        <v>0</v>
      </c>
      <c r="Q165" s="182">
        <v>0.00014999999999999999</v>
      </c>
      <c r="R165" s="182">
        <f>Q165*H165</f>
        <v>0.016799999999999999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137</v>
      </c>
      <c r="AT165" s="184" t="s">
        <v>133</v>
      </c>
      <c r="AU165" s="184" t="s">
        <v>83</v>
      </c>
      <c r="AY165" s="18" t="s">
        <v>119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81</v>
      </c>
      <c r="BK165" s="185">
        <f>ROUND(I165*H165,2)</f>
        <v>0</v>
      </c>
      <c r="BL165" s="18" t="s">
        <v>126</v>
      </c>
      <c r="BM165" s="184" t="s">
        <v>450</v>
      </c>
    </row>
    <row r="166" s="2" customFormat="1">
      <c r="A166" s="37"/>
      <c r="B166" s="38"/>
      <c r="C166" s="37"/>
      <c r="D166" s="186" t="s">
        <v>128</v>
      </c>
      <c r="E166" s="37"/>
      <c r="F166" s="187" t="s">
        <v>449</v>
      </c>
      <c r="G166" s="37"/>
      <c r="H166" s="37"/>
      <c r="I166" s="188"/>
      <c r="J166" s="37"/>
      <c r="K166" s="37"/>
      <c r="L166" s="38"/>
      <c r="M166" s="189"/>
      <c r="N166" s="190"/>
      <c r="O166" s="76"/>
      <c r="P166" s="76"/>
      <c r="Q166" s="76"/>
      <c r="R166" s="76"/>
      <c r="S166" s="76"/>
      <c r="T166" s="7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128</v>
      </c>
      <c r="AU166" s="18" t="s">
        <v>83</v>
      </c>
    </row>
    <row r="167" s="2" customFormat="1" ht="16.5" customHeight="1">
      <c r="A167" s="37"/>
      <c r="B167" s="171"/>
      <c r="C167" s="207" t="s">
        <v>183</v>
      </c>
      <c r="D167" s="207" t="s">
        <v>133</v>
      </c>
      <c r="E167" s="208" t="s">
        <v>451</v>
      </c>
      <c r="F167" s="209" t="s">
        <v>452</v>
      </c>
      <c r="G167" s="210" t="s">
        <v>195</v>
      </c>
      <c r="H167" s="211">
        <v>2</v>
      </c>
      <c r="I167" s="212"/>
      <c r="J167" s="213">
        <f>ROUND(I167*H167,2)</f>
        <v>0</v>
      </c>
      <c r="K167" s="214"/>
      <c r="L167" s="215"/>
      <c r="M167" s="216" t="s">
        <v>1</v>
      </c>
      <c r="N167" s="217" t="s">
        <v>38</v>
      </c>
      <c r="O167" s="76"/>
      <c r="P167" s="182">
        <f>O167*H167</f>
        <v>0</v>
      </c>
      <c r="Q167" s="182">
        <v>1.23475</v>
      </c>
      <c r="R167" s="182">
        <f>Q167*H167</f>
        <v>2.4695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137</v>
      </c>
      <c r="AT167" s="184" t="s">
        <v>133</v>
      </c>
      <c r="AU167" s="184" t="s">
        <v>83</v>
      </c>
      <c r="AY167" s="18" t="s">
        <v>119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81</v>
      </c>
      <c r="BK167" s="185">
        <f>ROUND(I167*H167,2)</f>
        <v>0</v>
      </c>
      <c r="BL167" s="18" t="s">
        <v>126</v>
      </c>
      <c r="BM167" s="184" t="s">
        <v>453</v>
      </c>
    </row>
    <row r="168" s="2" customFormat="1">
      <c r="A168" s="37"/>
      <c r="B168" s="38"/>
      <c r="C168" s="37"/>
      <c r="D168" s="186" t="s">
        <v>128</v>
      </c>
      <c r="E168" s="37"/>
      <c r="F168" s="187" t="s">
        <v>452</v>
      </c>
      <c r="G168" s="37"/>
      <c r="H168" s="37"/>
      <c r="I168" s="188"/>
      <c r="J168" s="37"/>
      <c r="K168" s="37"/>
      <c r="L168" s="38"/>
      <c r="M168" s="189"/>
      <c r="N168" s="190"/>
      <c r="O168" s="76"/>
      <c r="P168" s="76"/>
      <c r="Q168" s="76"/>
      <c r="R168" s="76"/>
      <c r="S168" s="76"/>
      <c r="T168" s="7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8" t="s">
        <v>128</v>
      </c>
      <c r="AU168" s="18" t="s">
        <v>83</v>
      </c>
    </row>
    <row r="169" s="2" customFormat="1" ht="16.5" customHeight="1">
      <c r="A169" s="37"/>
      <c r="B169" s="171"/>
      <c r="C169" s="207" t="s">
        <v>188</v>
      </c>
      <c r="D169" s="207" t="s">
        <v>133</v>
      </c>
      <c r="E169" s="208" t="s">
        <v>189</v>
      </c>
      <c r="F169" s="209" t="s">
        <v>190</v>
      </c>
      <c r="G169" s="210" t="s">
        <v>180</v>
      </c>
      <c r="H169" s="211">
        <v>25</v>
      </c>
      <c r="I169" s="212"/>
      <c r="J169" s="213">
        <f>ROUND(I169*H169,2)</f>
        <v>0</v>
      </c>
      <c r="K169" s="214"/>
      <c r="L169" s="215"/>
      <c r="M169" s="216" t="s">
        <v>1</v>
      </c>
      <c r="N169" s="217" t="s">
        <v>38</v>
      </c>
      <c r="O169" s="76"/>
      <c r="P169" s="182">
        <f>O169*H169</f>
        <v>0</v>
      </c>
      <c r="Q169" s="182">
        <v>0.049390000000000003</v>
      </c>
      <c r="R169" s="182">
        <f>Q169*H169</f>
        <v>1.23475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137</v>
      </c>
      <c r="AT169" s="184" t="s">
        <v>133</v>
      </c>
      <c r="AU169" s="184" t="s">
        <v>83</v>
      </c>
      <c r="AY169" s="18" t="s">
        <v>119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81</v>
      </c>
      <c r="BK169" s="185">
        <f>ROUND(I169*H169,2)</f>
        <v>0</v>
      </c>
      <c r="BL169" s="18" t="s">
        <v>126</v>
      </c>
      <c r="BM169" s="184" t="s">
        <v>454</v>
      </c>
    </row>
    <row r="170" s="2" customFormat="1">
      <c r="A170" s="37"/>
      <c r="B170" s="38"/>
      <c r="C170" s="37"/>
      <c r="D170" s="186" t="s">
        <v>128</v>
      </c>
      <c r="E170" s="37"/>
      <c r="F170" s="187" t="s">
        <v>190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128</v>
      </c>
      <c r="AU170" s="18" t="s">
        <v>83</v>
      </c>
    </row>
    <row r="171" s="13" customFormat="1">
      <c r="A171" s="13"/>
      <c r="B171" s="191"/>
      <c r="C171" s="13"/>
      <c r="D171" s="186" t="s">
        <v>130</v>
      </c>
      <c r="E171" s="192" t="s">
        <v>1</v>
      </c>
      <c r="F171" s="193" t="s">
        <v>455</v>
      </c>
      <c r="G171" s="13"/>
      <c r="H171" s="194">
        <v>25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130</v>
      </c>
      <c r="AU171" s="192" t="s">
        <v>83</v>
      </c>
      <c r="AV171" s="13" t="s">
        <v>83</v>
      </c>
      <c r="AW171" s="13" t="s">
        <v>30</v>
      </c>
      <c r="AX171" s="13" t="s">
        <v>73</v>
      </c>
      <c r="AY171" s="192" t="s">
        <v>119</v>
      </c>
    </row>
    <row r="172" s="14" customFormat="1">
      <c r="A172" s="14"/>
      <c r="B172" s="199"/>
      <c r="C172" s="14"/>
      <c r="D172" s="186" t="s">
        <v>130</v>
      </c>
      <c r="E172" s="200" t="s">
        <v>1</v>
      </c>
      <c r="F172" s="201" t="s">
        <v>132</v>
      </c>
      <c r="G172" s="14"/>
      <c r="H172" s="202">
        <v>25</v>
      </c>
      <c r="I172" s="203"/>
      <c r="J172" s="14"/>
      <c r="K172" s="14"/>
      <c r="L172" s="199"/>
      <c r="M172" s="204"/>
      <c r="N172" s="205"/>
      <c r="O172" s="205"/>
      <c r="P172" s="205"/>
      <c r="Q172" s="205"/>
      <c r="R172" s="205"/>
      <c r="S172" s="205"/>
      <c r="T172" s="20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0" t="s">
        <v>130</v>
      </c>
      <c r="AU172" s="200" t="s">
        <v>83</v>
      </c>
      <c r="AV172" s="14" t="s">
        <v>126</v>
      </c>
      <c r="AW172" s="14" t="s">
        <v>30</v>
      </c>
      <c r="AX172" s="14" t="s">
        <v>81</v>
      </c>
      <c r="AY172" s="200" t="s">
        <v>119</v>
      </c>
    </row>
    <row r="173" s="2" customFormat="1" ht="21.75" customHeight="1">
      <c r="A173" s="37"/>
      <c r="B173" s="171"/>
      <c r="C173" s="207" t="s">
        <v>192</v>
      </c>
      <c r="D173" s="207" t="s">
        <v>133</v>
      </c>
      <c r="E173" s="208" t="s">
        <v>456</v>
      </c>
      <c r="F173" s="209" t="s">
        <v>457</v>
      </c>
      <c r="G173" s="210" t="s">
        <v>195</v>
      </c>
      <c r="H173" s="211">
        <v>2</v>
      </c>
      <c r="I173" s="212"/>
      <c r="J173" s="213">
        <f>ROUND(I173*H173,2)</f>
        <v>0</v>
      </c>
      <c r="K173" s="214"/>
      <c r="L173" s="215"/>
      <c r="M173" s="216" t="s">
        <v>1</v>
      </c>
      <c r="N173" s="217" t="s">
        <v>38</v>
      </c>
      <c r="O173" s="76"/>
      <c r="P173" s="182">
        <f>O173*H173</f>
        <v>0</v>
      </c>
      <c r="Q173" s="182">
        <v>0.24418999999999999</v>
      </c>
      <c r="R173" s="182">
        <f>Q173*H173</f>
        <v>0.48837999999999998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137</v>
      </c>
      <c r="AT173" s="184" t="s">
        <v>133</v>
      </c>
      <c r="AU173" s="184" t="s">
        <v>83</v>
      </c>
      <c r="AY173" s="18" t="s">
        <v>119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81</v>
      </c>
      <c r="BK173" s="185">
        <f>ROUND(I173*H173,2)</f>
        <v>0</v>
      </c>
      <c r="BL173" s="18" t="s">
        <v>126</v>
      </c>
      <c r="BM173" s="184" t="s">
        <v>458</v>
      </c>
    </row>
    <row r="174" s="2" customFormat="1">
      <c r="A174" s="37"/>
      <c r="B174" s="38"/>
      <c r="C174" s="37"/>
      <c r="D174" s="186" t="s">
        <v>128</v>
      </c>
      <c r="E174" s="37"/>
      <c r="F174" s="187" t="s">
        <v>459</v>
      </c>
      <c r="G174" s="37"/>
      <c r="H174" s="37"/>
      <c r="I174" s="188"/>
      <c r="J174" s="37"/>
      <c r="K174" s="37"/>
      <c r="L174" s="38"/>
      <c r="M174" s="189"/>
      <c r="N174" s="190"/>
      <c r="O174" s="76"/>
      <c r="P174" s="76"/>
      <c r="Q174" s="76"/>
      <c r="R174" s="76"/>
      <c r="S174" s="76"/>
      <c r="T174" s="7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128</v>
      </c>
      <c r="AU174" s="18" t="s">
        <v>83</v>
      </c>
    </row>
    <row r="175" s="2" customFormat="1" ht="21.75" customHeight="1">
      <c r="A175" s="37"/>
      <c r="B175" s="171"/>
      <c r="C175" s="172" t="s">
        <v>8</v>
      </c>
      <c r="D175" s="172" t="s">
        <v>122</v>
      </c>
      <c r="E175" s="173" t="s">
        <v>178</v>
      </c>
      <c r="F175" s="174" t="s">
        <v>179</v>
      </c>
      <c r="G175" s="175" t="s">
        <v>180</v>
      </c>
      <c r="H175" s="176">
        <v>17.5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126</v>
      </c>
      <c r="AT175" s="184" t="s">
        <v>122</v>
      </c>
      <c r="AU175" s="184" t="s">
        <v>83</v>
      </c>
      <c r="AY175" s="18" t="s">
        <v>119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126</v>
      </c>
      <c r="BM175" s="184" t="s">
        <v>460</v>
      </c>
    </row>
    <row r="176" s="2" customFormat="1">
      <c r="A176" s="37"/>
      <c r="B176" s="38"/>
      <c r="C176" s="37"/>
      <c r="D176" s="186" t="s">
        <v>128</v>
      </c>
      <c r="E176" s="37"/>
      <c r="F176" s="187" t="s">
        <v>182</v>
      </c>
      <c r="G176" s="37"/>
      <c r="H176" s="37"/>
      <c r="I176" s="188"/>
      <c r="J176" s="37"/>
      <c r="K176" s="37"/>
      <c r="L176" s="38"/>
      <c r="M176" s="189"/>
      <c r="N176" s="190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128</v>
      </c>
      <c r="AU176" s="18" t="s">
        <v>83</v>
      </c>
    </row>
    <row r="177" s="13" customFormat="1">
      <c r="A177" s="13"/>
      <c r="B177" s="191"/>
      <c r="C177" s="13"/>
      <c r="D177" s="186" t="s">
        <v>130</v>
      </c>
      <c r="E177" s="192" t="s">
        <v>1</v>
      </c>
      <c r="F177" s="193" t="s">
        <v>461</v>
      </c>
      <c r="G177" s="13"/>
      <c r="H177" s="194">
        <v>17.5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130</v>
      </c>
      <c r="AU177" s="192" t="s">
        <v>83</v>
      </c>
      <c r="AV177" s="13" t="s">
        <v>83</v>
      </c>
      <c r="AW177" s="13" t="s">
        <v>30</v>
      </c>
      <c r="AX177" s="13" t="s">
        <v>73</v>
      </c>
      <c r="AY177" s="192" t="s">
        <v>119</v>
      </c>
    </row>
    <row r="178" s="14" customFormat="1">
      <c r="A178" s="14"/>
      <c r="B178" s="199"/>
      <c r="C178" s="14"/>
      <c r="D178" s="186" t="s">
        <v>130</v>
      </c>
      <c r="E178" s="200" t="s">
        <v>1</v>
      </c>
      <c r="F178" s="201" t="s">
        <v>132</v>
      </c>
      <c r="G178" s="14"/>
      <c r="H178" s="202">
        <v>17.5</v>
      </c>
      <c r="I178" s="203"/>
      <c r="J178" s="14"/>
      <c r="K178" s="14"/>
      <c r="L178" s="199"/>
      <c r="M178" s="204"/>
      <c r="N178" s="205"/>
      <c r="O178" s="205"/>
      <c r="P178" s="205"/>
      <c r="Q178" s="205"/>
      <c r="R178" s="205"/>
      <c r="S178" s="205"/>
      <c r="T178" s="20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0" t="s">
        <v>130</v>
      </c>
      <c r="AU178" s="200" t="s">
        <v>83</v>
      </c>
      <c r="AV178" s="14" t="s">
        <v>126</v>
      </c>
      <c r="AW178" s="14" t="s">
        <v>30</v>
      </c>
      <c r="AX178" s="14" t="s">
        <v>81</v>
      </c>
      <c r="AY178" s="200" t="s">
        <v>119</v>
      </c>
    </row>
    <row r="179" s="2" customFormat="1" ht="16.5" customHeight="1">
      <c r="A179" s="37"/>
      <c r="B179" s="171"/>
      <c r="C179" s="172" t="s">
        <v>201</v>
      </c>
      <c r="D179" s="172" t="s">
        <v>122</v>
      </c>
      <c r="E179" s="173" t="s">
        <v>197</v>
      </c>
      <c r="F179" s="174" t="s">
        <v>198</v>
      </c>
      <c r="G179" s="175" t="s">
        <v>195</v>
      </c>
      <c r="H179" s="176">
        <v>46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126</v>
      </c>
      <c r="AT179" s="184" t="s">
        <v>122</v>
      </c>
      <c r="AU179" s="184" t="s">
        <v>83</v>
      </c>
      <c r="AY179" s="18" t="s">
        <v>119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81</v>
      </c>
      <c r="BK179" s="185">
        <f>ROUND(I179*H179,2)</f>
        <v>0</v>
      </c>
      <c r="BL179" s="18" t="s">
        <v>126</v>
      </c>
      <c r="BM179" s="184" t="s">
        <v>462</v>
      </c>
    </row>
    <row r="180" s="2" customFormat="1">
      <c r="A180" s="37"/>
      <c r="B180" s="38"/>
      <c r="C180" s="37"/>
      <c r="D180" s="186" t="s">
        <v>128</v>
      </c>
      <c r="E180" s="37"/>
      <c r="F180" s="187" t="s">
        <v>200</v>
      </c>
      <c r="G180" s="37"/>
      <c r="H180" s="37"/>
      <c r="I180" s="188"/>
      <c r="J180" s="37"/>
      <c r="K180" s="37"/>
      <c r="L180" s="38"/>
      <c r="M180" s="189"/>
      <c r="N180" s="190"/>
      <c r="O180" s="76"/>
      <c r="P180" s="76"/>
      <c r="Q180" s="76"/>
      <c r="R180" s="76"/>
      <c r="S180" s="76"/>
      <c r="T180" s="7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128</v>
      </c>
      <c r="AU180" s="18" t="s">
        <v>83</v>
      </c>
    </row>
    <row r="181" s="13" customFormat="1">
      <c r="A181" s="13"/>
      <c r="B181" s="191"/>
      <c r="C181" s="13"/>
      <c r="D181" s="186" t="s">
        <v>130</v>
      </c>
      <c r="E181" s="192" t="s">
        <v>1</v>
      </c>
      <c r="F181" s="193" t="s">
        <v>463</v>
      </c>
      <c r="G181" s="13"/>
      <c r="H181" s="194">
        <v>40</v>
      </c>
      <c r="I181" s="195"/>
      <c r="J181" s="13"/>
      <c r="K181" s="13"/>
      <c r="L181" s="191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130</v>
      </c>
      <c r="AU181" s="192" t="s">
        <v>83</v>
      </c>
      <c r="AV181" s="13" t="s">
        <v>83</v>
      </c>
      <c r="AW181" s="13" t="s">
        <v>30</v>
      </c>
      <c r="AX181" s="13" t="s">
        <v>73</v>
      </c>
      <c r="AY181" s="192" t="s">
        <v>119</v>
      </c>
    </row>
    <row r="182" s="13" customFormat="1">
      <c r="A182" s="13"/>
      <c r="B182" s="191"/>
      <c r="C182" s="13"/>
      <c r="D182" s="186" t="s">
        <v>130</v>
      </c>
      <c r="E182" s="192" t="s">
        <v>1</v>
      </c>
      <c r="F182" s="193" t="s">
        <v>464</v>
      </c>
      <c r="G182" s="13"/>
      <c r="H182" s="194">
        <v>6</v>
      </c>
      <c r="I182" s="195"/>
      <c r="J182" s="13"/>
      <c r="K182" s="13"/>
      <c r="L182" s="191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130</v>
      </c>
      <c r="AU182" s="192" t="s">
        <v>83</v>
      </c>
      <c r="AV182" s="13" t="s">
        <v>83</v>
      </c>
      <c r="AW182" s="13" t="s">
        <v>30</v>
      </c>
      <c r="AX182" s="13" t="s">
        <v>73</v>
      </c>
      <c r="AY182" s="192" t="s">
        <v>119</v>
      </c>
    </row>
    <row r="183" s="14" customFormat="1">
      <c r="A183" s="14"/>
      <c r="B183" s="199"/>
      <c r="C183" s="14"/>
      <c r="D183" s="186" t="s">
        <v>130</v>
      </c>
      <c r="E183" s="200" t="s">
        <v>1</v>
      </c>
      <c r="F183" s="201" t="s">
        <v>132</v>
      </c>
      <c r="G183" s="14"/>
      <c r="H183" s="202">
        <v>46</v>
      </c>
      <c r="I183" s="203"/>
      <c r="J183" s="14"/>
      <c r="K183" s="14"/>
      <c r="L183" s="199"/>
      <c r="M183" s="204"/>
      <c r="N183" s="205"/>
      <c r="O183" s="205"/>
      <c r="P183" s="205"/>
      <c r="Q183" s="205"/>
      <c r="R183" s="205"/>
      <c r="S183" s="205"/>
      <c r="T183" s="20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0" t="s">
        <v>130</v>
      </c>
      <c r="AU183" s="200" t="s">
        <v>83</v>
      </c>
      <c r="AV183" s="14" t="s">
        <v>126</v>
      </c>
      <c r="AW183" s="14" t="s">
        <v>30</v>
      </c>
      <c r="AX183" s="14" t="s">
        <v>81</v>
      </c>
      <c r="AY183" s="200" t="s">
        <v>119</v>
      </c>
    </row>
    <row r="184" s="2" customFormat="1" ht="21.75" customHeight="1">
      <c r="A184" s="37"/>
      <c r="B184" s="171"/>
      <c r="C184" s="172" t="s">
        <v>206</v>
      </c>
      <c r="D184" s="172" t="s">
        <v>122</v>
      </c>
      <c r="E184" s="173" t="s">
        <v>465</v>
      </c>
      <c r="F184" s="174" t="s">
        <v>466</v>
      </c>
      <c r="G184" s="175" t="s">
        <v>195</v>
      </c>
      <c r="H184" s="176">
        <v>8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38</v>
      </c>
      <c r="O184" s="76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126</v>
      </c>
      <c r="AT184" s="184" t="s">
        <v>122</v>
      </c>
      <c r="AU184" s="184" t="s">
        <v>83</v>
      </c>
      <c r="AY184" s="18" t="s">
        <v>119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81</v>
      </c>
      <c r="BK184" s="185">
        <f>ROUND(I184*H184,2)</f>
        <v>0</v>
      </c>
      <c r="BL184" s="18" t="s">
        <v>126</v>
      </c>
      <c r="BM184" s="184" t="s">
        <v>467</v>
      </c>
    </row>
    <row r="185" s="2" customFormat="1">
      <c r="A185" s="37"/>
      <c r="B185" s="38"/>
      <c r="C185" s="37"/>
      <c r="D185" s="186" t="s">
        <v>128</v>
      </c>
      <c r="E185" s="37"/>
      <c r="F185" s="187" t="s">
        <v>468</v>
      </c>
      <c r="G185" s="37"/>
      <c r="H185" s="37"/>
      <c r="I185" s="188"/>
      <c r="J185" s="37"/>
      <c r="K185" s="37"/>
      <c r="L185" s="38"/>
      <c r="M185" s="189"/>
      <c r="N185" s="190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128</v>
      </c>
      <c r="AU185" s="18" t="s">
        <v>83</v>
      </c>
    </row>
    <row r="186" s="2" customFormat="1" ht="21.75" customHeight="1">
      <c r="A186" s="37"/>
      <c r="B186" s="171"/>
      <c r="C186" s="172" t="s">
        <v>212</v>
      </c>
      <c r="D186" s="172" t="s">
        <v>122</v>
      </c>
      <c r="E186" s="173" t="s">
        <v>469</v>
      </c>
      <c r="F186" s="174" t="s">
        <v>470</v>
      </c>
      <c r="G186" s="175" t="s">
        <v>169</v>
      </c>
      <c r="H186" s="176">
        <v>3.3999999999999999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38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126</v>
      </c>
      <c r="AT186" s="184" t="s">
        <v>122</v>
      </c>
      <c r="AU186" s="184" t="s">
        <v>83</v>
      </c>
      <c r="AY186" s="18" t="s">
        <v>119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81</v>
      </c>
      <c r="BK186" s="185">
        <f>ROUND(I186*H186,2)</f>
        <v>0</v>
      </c>
      <c r="BL186" s="18" t="s">
        <v>126</v>
      </c>
      <c r="BM186" s="184" t="s">
        <v>471</v>
      </c>
    </row>
    <row r="187" s="2" customFormat="1">
      <c r="A187" s="37"/>
      <c r="B187" s="38"/>
      <c r="C187" s="37"/>
      <c r="D187" s="186" t="s">
        <v>128</v>
      </c>
      <c r="E187" s="37"/>
      <c r="F187" s="187" t="s">
        <v>472</v>
      </c>
      <c r="G187" s="37"/>
      <c r="H187" s="37"/>
      <c r="I187" s="188"/>
      <c r="J187" s="37"/>
      <c r="K187" s="37"/>
      <c r="L187" s="38"/>
      <c r="M187" s="189"/>
      <c r="N187" s="190"/>
      <c r="O187" s="76"/>
      <c r="P187" s="76"/>
      <c r="Q187" s="76"/>
      <c r="R187" s="76"/>
      <c r="S187" s="76"/>
      <c r="T187" s="7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8" t="s">
        <v>128</v>
      </c>
      <c r="AU187" s="18" t="s">
        <v>83</v>
      </c>
    </row>
    <row r="188" s="13" customFormat="1">
      <c r="A188" s="13"/>
      <c r="B188" s="191"/>
      <c r="C188" s="13"/>
      <c r="D188" s="186" t="s">
        <v>130</v>
      </c>
      <c r="E188" s="192" t="s">
        <v>1</v>
      </c>
      <c r="F188" s="193" t="s">
        <v>473</v>
      </c>
      <c r="G188" s="13"/>
      <c r="H188" s="194">
        <v>0.45000000000000001</v>
      </c>
      <c r="I188" s="195"/>
      <c r="J188" s="13"/>
      <c r="K188" s="13"/>
      <c r="L188" s="191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130</v>
      </c>
      <c r="AU188" s="192" t="s">
        <v>83</v>
      </c>
      <c r="AV188" s="13" t="s">
        <v>83</v>
      </c>
      <c r="AW188" s="13" t="s">
        <v>30</v>
      </c>
      <c r="AX188" s="13" t="s">
        <v>73</v>
      </c>
      <c r="AY188" s="192" t="s">
        <v>119</v>
      </c>
    </row>
    <row r="189" s="13" customFormat="1">
      <c r="A189" s="13"/>
      <c r="B189" s="191"/>
      <c r="C189" s="13"/>
      <c r="D189" s="186" t="s">
        <v>130</v>
      </c>
      <c r="E189" s="192" t="s">
        <v>1</v>
      </c>
      <c r="F189" s="193" t="s">
        <v>474</v>
      </c>
      <c r="G189" s="13"/>
      <c r="H189" s="194">
        <v>0.84999999999999998</v>
      </c>
      <c r="I189" s="195"/>
      <c r="J189" s="13"/>
      <c r="K189" s="13"/>
      <c r="L189" s="191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130</v>
      </c>
      <c r="AU189" s="192" t="s">
        <v>83</v>
      </c>
      <c r="AV189" s="13" t="s">
        <v>83</v>
      </c>
      <c r="AW189" s="13" t="s">
        <v>30</v>
      </c>
      <c r="AX189" s="13" t="s">
        <v>73</v>
      </c>
      <c r="AY189" s="192" t="s">
        <v>119</v>
      </c>
    </row>
    <row r="190" s="13" customFormat="1">
      <c r="A190" s="13"/>
      <c r="B190" s="191"/>
      <c r="C190" s="13"/>
      <c r="D190" s="186" t="s">
        <v>130</v>
      </c>
      <c r="E190" s="192" t="s">
        <v>1</v>
      </c>
      <c r="F190" s="193" t="s">
        <v>475</v>
      </c>
      <c r="G190" s="13"/>
      <c r="H190" s="194">
        <v>0.20000000000000001</v>
      </c>
      <c r="I190" s="195"/>
      <c r="J190" s="13"/>
      <c r="K190" s="13"/>
      <c r="L190" s="191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130</v>
      </c>
      <c r="AU190" s="192" t="s">
        <v>83</v>
      </c>
      <c r="AV190" s="13" t="s">
        <v>83</v>
      </c>
      <c r="AW190" s="13" t="s">
        <v>30</v>
      </c>
      <c r="AX190" s="13" t="s">
        <v>73</v>
      </c>
      <c r="AY190" s="192" t="s">
        <v>119</v>
      </c>
    </row>
    <row r="191" s="13" customFormat="1">
      <c r="A191" s="13"/>
      <c r="B191" s="191"/>
      <c r="C191" s="13"/>
      <c r="D191" s="186" t="s">
        <v>130</v>
      </c>
      <c r="E191" s="192" t="s">
        <v>1</v>
      </c>
      <c r="F191" s="193" t="s">
        <v>476</v>
      </c>
      <c r="G191" s="13"/>
      <c r="H191" s="194">
        <v>0.28499999999999998</v>
      </c>
      <c r="I191" s="195"/>
      <c r="J191" s="13"/>
      <c r="K191" s="13"/>
      <c r="L191" s="191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130</v>
      </c>
      <c r="AU191" s="192" t="s">
        <v>83</v>
      </c>
      <c r="AV191" s="13" t="s">
        <v>83</v>
      </c>
      <c r="AW191" s="13" t="s">
        <v>30</v>
      </c>
      <c r="AX191" s="13" t="s">
        <v>73</v>
      </c>
      <c r="AY191" s="192" t="s">
        <v>119</v>
      </c>
    </row>
    <row r="192" s="13" customFormat="1">
      <c r="A192" s="13"/>
      <c r="B192" s="191"/>
      <c r="C192" s="13"/>
      <c r="D192" s="186" t="s">
        <v>130</v>
      </c>
      <c r="E192" s="192" t="s">
        <v>1</v>
      </c>
      <c r="F192" s="193" t="s">
        <v>477</v>
      </c>
      <c r="G192" s="13"/>
      <c r="H192" s="194">
        <v>0.10000000000000001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130</v>
      </c>
      <c r="AU192" s="192" t="s">
        <v>83</v>
      </c>
      <c r="AV192" s="13" t="s">
        <v>83</v>
      </c>
      <c r="AW192" s="13" t="s">
        <v>30</v>
      </c>
      <c r="AX192" s="13" t="s">
        <v>73</v>
      </c>
      <c r="AY192" s="192" t="s">
        <v>119</v>
      </c>
    </row>
    <row r="193" s="13" customFormat="1">
      <c r="A193" s="13"/>
      <c r="B193" s="191"/>
      <c r="C193" s="13"/>
      <c r="D193" s="186" t="s">
        <v>130</v>
      </c>
      <c r="E193" s="192" t="s">
        <v>1</v>
      </c>
      <c r="F193" s="193" t="s">
        <v>478</v>
      </c>
      <c r="G193" s="13"/>
      <c r="H193" s="194">
        <v>0.14999999999999999</v>
      </c>
      <c r="I193" s="195"/>
      <c r="J193" s="13"/>
      <c r="K193" s="13"/>
      <c r="L193" s="191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130</v>
      </c>
      <c r="AU193" s="192" t="s">
        <v>83</v>
      </c>
      <c r="AV193" s="13" t="s">
        <v>83</v>
      </c>
      <c r="AW193" s="13" t="s">
        <v>30</v>
      </c>
      <c r="AX193" s="13" t="s">
        <v>73</v>
      </c>
      <c r="AY193" s="192" t="s">
        <v>119</v>
      </c>
    </row>
    <row r="194" s="13" customFormat="1">
      <c r="A194" s="13"/>
      <c r="B194" s="191"/>
      <c r="C194" s="13"/>
      <c r="D194" s="186" t="s">
        <v>130</v>
      </c>
      <c r="E194" s="192" t="s">
        <v>1</v>
      </c>
      <c r="F194" s="193" t="s">
        <v>479</v>
      </c>
      <c r="G194" s="13"/>
      <c r="H194" s="194">
        <v>1.2</v>
      </c>
      <c r="I194" s="195"/>
      <c r="J194" s="13"/>
      <c r="K194" s="13"/>
      <c r="L194" s="191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130</v>
      </c>
      <c r="AU194" s="192" t="s">
        <v>83</v>
      </c>
      <c r="AV194" s="13" t="s">
        <v>83</v>
      </c>
      <c r="AW194" s="13" t="s">
        <v>30</v>
      </c>
      <c r="AX194" s="13" t="s">
        <v>73</v>
      </c>
      <c r="AY194" s="192" t="s">
        <v>119</v>
      </c>
    </row>
    <row r="195" s="13" customFormat="1">
      <c r="A195" s="13"/>
      <c r="B195" s="191"/>
      <c r="C195" s="13"/>
      <c r="D195" s="186" t="s">
        <v>130</v>
      </c>
      <c r="E195" s="192" t="s">
        <v>1</v>
      </c>
      <c r="F195" s="193" t="s">
        <v>480</v>
      </c>
      <c r="G195" s="13"/>
      <c r="H195" s="194">
        <v>0.16500000000000001</v>
      </c>
      <c r="I195" s="195"/>
      <c r="J195" s="13"/>
      <c r="K195" s="13"/>
      <c r="L195" s="191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130</v>
      </c>
      <c r="AU195" s="192" t="s">
        <v>83</v>
      </c>
      <c r="AV195" s="13" t="s">
        <v>83</v>
      </c>
      <c r="AW195" s="13" t="s">
        <v>30</v>
      </c>
      <c r="AX195" s="13" t="s">
        <v>73</v>
      </c>
      <c r="AY195" s="192" t="s">
        <v>119</v>
      </c>
    </row>
    <row r="196" s="14" customFormat="1">
      <c r="A196" s="14"/>
      <c r="B196" s="199"/>
      <c r="C196" s="14"/>
      <c r="D196" s="186" t="s">
        <v>130</v>
      </c>
      <c r="E196" s="200" t="s">
        <v>1</v>
      </c>
      <c r="F196" s="201" t="s">
        <v>132</v>
      </c>
      <c r="G196" s="14"/>
      <c r="H196" s="202">
        <v>3.3999999999999999</v>
      </c>
      <c r="I196" s="203"/>
      <c r="J196" s="14"/>
      <c r="K196" s="14"/>
      <c r="L196" s="199"/>
      <c r="M196" s="204"/>
      <c r="N196" s="205"/>
      <c r="O196" s="205"/>
      <c r="P196" s="205"/>
      <c r="Q196" s="205"/>
      <c r="R196" s="205"/>
      <c r="S196" s="205"/>
      <c r="T196" s="20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0" t="s">
        <v>130</v>
      </c>
      <c r="AU196" s="200" t="s">
        <v>83</v>
      </c>
      <c r="AV196" s="14" t="s">
        <v>126</v>
      </c>
      <c r="AW196" s="14" t="s">
        <v>30</v>
      </c>
      <c r="AX196" s="14" t="s">
        <v>81</v>
      </c>
      <c r="AY196" s="200" t="s">
        <v>119</v>
      </c>
    </row>
    <row r="197" s="2" customFormat="1" ht="21.75" customHeight="1">
      <c r="A197" s="37"/>
      <c r="B197" s="171"/>
      <c r="C197" s="172" t="s">
        <v>217</v>
      </c>
      <c r="D197" s="172" t="s">
        <v>122</v>
      </c>
      <c r="E197" s="173" t="s">
        <v>481</v>
      </c>
      <c r="F197" s="174" t="s">
        <v>482</v>
      </c>
      <c r="G197" s="175" t="s">
        <v>169</v>
      </c>
      <c r="H197" s="176">
        <v>0.66000000000000003</v>
      </c>
      <c r="I197" s="177"/>
      <c r="J197" s="178">
        <f>ROUND(I197*H197,2)</f>
        <v>0</v>
      </c>
      <c r="K197" s="179"/>
      <c r="L197" s="38"/>
      <c r="M197" s="180" t="s">
        <v>1</v>
      </c>
      <c r="N197" s="181" t="s">
        <v>38</v>
      </c>
      <c r="O197" s="76"/>
      <c r="P197" s="182">
        <f>O197*H197</f>
        <v>0</v>
      </c>
      <c r="Q197" s="182">
        <v>0</v>
      </c>
      <c r="R197" s="182">
        <f>Q197*H197</f>
        <v>0</v>
      </c>
      <c r="S197" s="182">
        <v>0</v>
      </c>
      <c r="T197" s="183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126</v>
      </c>
      <c r="AT197" s="184" t="s">
        <v>122</v>
      </c>
      <c r="AU197" s="184" t="s">
        <v>83</v>
      </c>
      <c r="AY197" s="18" t="s">
        <v>119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81</v>
      </c>
      <c r="BK197" s="185">
        <f>ROUND(I197*H197,2)</f>
        <v>0</v>
      </c>
      <c r="BL197" s="18" t="s">
        <v>126</v>
      </c>
      <c r="BM197" s="184" t="s">
        <v>483</v>
      </c>
    </row>
    <row r="198" s="2" customFormat="1">
      <c r="A198" s="37"/>
      <c r="B198" s="38"/>
      <c r="C198" s="37"/>
      <c r="D198" s="186" t="s">
        <v>128</v>
      </c>
      <c r="E198" s="37"/>
      <c r="F198" s="187" t="s">
        <v>484</v>
      </c>
      <c r="G198" s="37"/>
      <c r="H198" s="37"/>
      <c r="I198" s="188"/>
      <c r="J198" s="37"/>
      <c r="K198" s="37"/>
      <c r="L198" s="38"/>
      <c r="M198" s="189"/>
      <c r="N198" s="190"/>
      <c r="O198" s="76"/>
      <c r="P198" s="76"/>
      <c r="Q198" s="76"/>
      <c r="R198" s="76"/>
      <c r="S198" s="76"/>
      <c r="T198" s="7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8" t="s">
        <v>128</v>
      </c>
      <c r="AU198" s="18" t="s">
        <v>83</v>
      </c>
    </row>
    <row r="199" s="13" customFormat="1">
      <c r="A199" s="13"/>
      <c r="B199" s="191"/>
      <c r="C199" s="13"/>
      <c r="D199" s="186" t="s">
        <v>130</v>
      </c>
      <c r="E199" s="192" t="s">
        <v>1</v>
      </c>
      <c r="F199" s="193" t="s">
        <v>485</v>
      </c>
      <c r="G199" s="13"/>
      <c r="H199" s="194">
        <v>0.66000000000000003</v>
      </c>
      <c r="I199" s="195"/>
      <c r="J199" s="13"/>
      <c r="K199" s="13"/>
      <c r="L199" s="191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130</v>
      </c>
      <c r="AU199" s="192" t="s">
        <v>83</v>
      </c>
      <c r="AV199" s="13" t="s">
        <v>83</v>
      </c>
      <c r="AW199" s="13" t="s">
        <v>30</v>
      </c>
      <c r="AX199" s="13" t="s">
        <v>73</v>
      </c>
      <c r="AY199" s="192" t="s">
        <v>119</v>
      </c>
    </row>
    <row r="200" s="14" customFormat="1">
      <c r="A200" s="14"/>
      <c r="B200" s="199"/>
      <c r="C200" s="14"/>
      <c r="D200" s="186" t="s">
        <v>130</v>
      </c>
      <c r="E200" s="200" t="s">
        <v>1</v>
      </c>
      <c r="F200" s="201" t="s">
        <v>132</v>
      </c>
      <c r="G200" s="14"/>
      <c r="H200" s="202">
        <v>0.66000000000000003</v>
      </c>
      <c r="I200" s="203"/>
      <c r="J200" s="14"/>
      <c r="K200" s="14"/>
      <c r="L200" s="199"/>
      <c r="M200" s="204"/>
      <c r="N200" s="205"/>
      <c r="O200" s="205"/>
      <c r="P200" s="205"/>
      <c r="Q200" s="205"/>
      <c r="R200" s="205"/>
      <c r="S200" s="205"/>
      <c r="T200" s="20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0" t="s">
        <v>130</v>
      </c>
      <c r="AU200" s="200" t="s">
        <v>83</v>
      </c>
      <c r="AV200" s="14" t="s">
        <v>126</v>
      </c>
      <c r="AW200" s="14" t="s">
        <v>30</v>
      </c>
      <c r="AX200" s="14" t="s">
        <v>81</v>
      </c>
      <c r="AY200" s="200" t="s">
        <v>119</v>
      </c>
    </row>
    <row r="201" s="2" customFormat="1" ht="21.75" customHeight="1">
      <c r="A201" s="37"/>
      <c r="B201" s="171"/>
      <c r="C201" s="172" t="s">
        <v>222</v>
      </c>
      <c r="D201" s="172" t="s">
        <v>122</v>
      </c>
      <c r="E201" s="173" t="s">
        <v>486</v>
      </c>
      <c r="F201" s="174" t="s">
        <v>487</v>
      </c>
      <c r="G201" s="175" t="s">
        <v>209</v>
      </c>
      <c r="H201" s="176">
        <v>42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38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126</v>
      </c>
      <c r="AT201" s="184" t="s">
        <v>122</v>
      </c>
      <c r="AU201" s="184" t="s">
        <v>83</v>
      </c>
      <c r="AY201" s="18" t="s">
        <v>119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126</v>
      </c>
      <c r="BM201" s="184" t="s">
        <v>488</v>
      </c>
    </row>
    <row r="202" s="2" customFormat="1">
      <c r="A202" s="37"/>
      <c r="B202" s="38"/>
      <c r="C202" s="37"/>
      <c r="D202" s="186" t="s">
        <v>128</v>
      </c>
      <c r="E202" s="37"/>
      <c r="F202" s="187" t="s">
        <v>489</v>
      </c>
      <c r="G202" s="37"/>
      <c r="H202" s="37"/>
      <c r="I202" s="188"/>
      <c r="J202" s="37"/>
      <c r="K202" s="37"/>
      <c r="L202" s="38"/>
      <c r="M202" s="189"/>
      <c r="N202" s="190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128</v>
      </c>
      <c r="AU202" s="18" t="s">
        <v>83</v>
      </c>
    </row>
    <row r="203" s="13" customFormat="1">
      <c r="A203" s="13"/>
      <c r="B203" s="191"/>
      <c r="C203" s="13"/>
      <c r="D203" s="186" t="s">
        <v>130</v>
      </c>
      <c r="E203" s="192" t="s">
        <v>1</v>
      </c>
      <c r="F203" s="193" t="s">
        <v>490</v>
      </c>
      <c r="G203" s="13"/>
      <c r="H203" s="194">
        <v>38</v>
      </c>
      <c r="I203" s="195"/>
      <c r="J203" s="13"/>
      <c r="K203" s="13"/>
      <c r="L203" s="191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130</v>
      </c>
      <c r="AU203" s="192" t="s">
        <v>83</v>
      </c>
      <c r="AV203" s="13" t="s">
        <v>83</v>
      </c>
      <c r="AW203" s="13" t="s">
        <v>30</v>
      </c>
      <c r="AX203" s="13" t="s">
        <v>73</v>
      </c>
      <c r="AY203" s="192" t="s">
        <v>119</v>
      </c>
    </row>
    <row r="204" s="13" customFormat="1">
      <c r="A204" s="13"/>
      <c r="B204" s="191"/>
      <c r="C204" s="13"/>
      <c r="D204" s="186" t="s">
        <v>130</v>
      </c>
      <c r="E204" s="192" t="s">
        <v>1</v>
      </c>
      <c r="F204" s="193" t="s">
        <v>491</v>
      </c>
      <c r="G204" s="13"/>
      <c r="H204" s="194">
        <v>4</v>
      </c>
      <c r="I204" s="195"/>
      <c r="J204" s="13"/>
      <c r="K204" s="13"/>
      <c r="L204" s="191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130</v>
      </c>
      <c r="AU204" s="192" t="s">
        <v>83</v>
      </c>
      <c r="AV204" s="13" t="s">
        <v>83</v>
      </c>
      <c r="AW204" s="13" t="s">
        <v>30</v>
      </c>
      <c r="AX204" s="13" t="s">
        <v>73</v>
      </c>
      <c r="AY204" s="192" t="s">
        <v>119</v>
      </c>
    </row>
    <row r="205" s="14" customFormat="1">
      <c r="A205" s="14"/>
      <c r="B205" s="199"/>
      <c r="C205" s="14"/>
      <c r="D205" s="186" t="s">
        <v>130</v>
      </c>
      <c r="E205" s="200" t="s">
        <v>1</v>
      </c>
      <c r="F205" s="201" t="s">
        <v>132</v>
      </c>
      <c r="G205" s="14"/>
      <c r="H205" s="202">
        <v>42</v>
      </c>
      <c r="I205" s="203"/>
      <c r="J205" s="14"/>
      <c r="K205" s="14"/>
      <c r="L205" s="199"/>
      <c r="M205" s="204"/>
      <c r="N205" s="205"/>
      <c r="O205" s="205"/>
      <c r="P205" s="205"/>
      <c r="Q205" s="205"/>
      <c r="R205" s="205"/>
      <c r="S205" s="205"/>
      <c r="T205" s="20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0" t="s">
        <v>130</v>
      </c>
      <c r="AU205" s="200" t="s">
        <v>83</v>
      </c>
      <c r="AV205" s="14" t="s">
        <v>126</v>
      </c>
      <c r="AW205" s="14" t="s">
        <v>30</v>
      </c>
      <c r="AX205" s="14" t="s">
        <v>81</v>
      </c>
      <c r="AY205" s="200" t="s">
        <v>119</v>
      </c>
    </row>
    <row r="206" s="2" customFormat="1" ht="21.75" customHeight="1">
      <c r="A206" s="37"/>
      <c r="B206" s="171"/>
      <c r="C206" s="172" t="s">
        <v>7</v>
      </c>
      <c r="D206" s="172" t="s">
        <v>122</v>
      </c>
      <c r="E206" s="173" t="s">
        <v>213</v>
      </c>
      <c r="F206" s="174" t="s">
        <v>214</v>
      </c>
      <c r="G206" s="175" t="s">
        <v>209</v>
      </c>
      <c r="H206" s="176">
        <v>20</v>
      </c>
      <c r="I206" s="177"/>
      <c r="J206" s="178">
        <f>ROUND(I206*H206,2)</f>
        <v>0</v>
      </c>
      <c r="K206" s="179"/>
      <c r="L206" s="38"/>
      <c r="M206" s="180" t="s">
        <v>1</v>
      </c>
      <c r="N206" s="181" t="s">
        <v>38</v>
      </c>
      <c r="O206" s="76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4" t="s">
        <v>126</v>
      </c>
      <c r="AT206" s="184" t="s">
        <v>122</v>
      </c>
      <c r="AU206" s="184" t="s">
        <v>83</v>
      </c>
      <c r="AY206" s="18" t="s">
        <v>119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81</v>
      </c>
      <c r="BK206" s="185">
        <f>ROUND(I206*H206,2)</f>
        <v>0</v>
      </c>
      <c r="BL206" s="18" t="s">
        <v>126</v>
      </c>
      <c r="BM206" s="184" t="s">
        <v>492</v>
      </c>
    </row>
    <row r="207" s="2" customFormat="1">
      <c r="A207" s="37"/>
      <c r="B207" s="38"/>
      <c r="C207" s="37"/>
      <c r="D207" s="186" t="s">
        <v>128</v>
      </c>
      <c r="E207" s="37"/>
      <c r="F207" s="187" t="s">
        <v>216</v>
      </c>
      <c r="G207" s="37"/>
      <c r="H207" s="37"/>
      <c r="I207" s="188"/>
      <c r="J207" s="37"/>
      <c r="K207" s="37"/>
      <c r="L207" s="38"/>
      <c r="M207" s="189"/>
      <c r="N207" s="190"/>
      <c r="O207" s="76"/>
      <c r="P207" s="76"/>
      <c r="Q207" s="76"/>
      <c r="R207" s="76"/>
      <c r="S207" s="76"/>
      <c r="T207" s="77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8" t="s">
        <v>128</v>
      </c>
      <c r="AU207" s="18" t="s">
        <v>83</v>
      </c>
    </row>
    <row r="208" s="13" customFormat="1">
      <c r="A208" s="13"/>
      <c r="B208" s="191"/>
      <c r="C208" s="13"/>
      <c r="D208" s="186" t="s">
        <v>130</v>
      </c>
      <c r="E208" s="192" t="s">
        <v>1</v>
      </c>
      <c r="F208" s="193" t="s">
        <v>493</v>
      </c>
      <c r="G208" s="13"/>
      <c r="H208" s="194">
        <v>18</v>
      </c>
      <c r="I208" s="195"/>
      <c r="J208" s="13"/>
      <c r="K208" s="13"/>
      <c r="L208" s="191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130</v>
      </c>
      <c r="AU208" s="192" t="s">
        <v>83</v>
      </c>
      <c r="AV208" s="13" t="s">
        <v>83</v>
      </c>
      <c r="AW208" s="13" t="s">
        <v>30</v>
      </c>
      <c r="AX208" s="13" t="s">
        <v>73</v>
      </c>
      <c r="AY208" s="192" t="s">
        <v>119</v>
      </c>
    </row>
    <row r="209" s="13" customFormat="1">
      <c r="A209" s="13"/>
      <c r="B209" s="191"/>
      <c r="C209" s="13"/>
      <c r="D209" s="186" t="s">
        <v>130</v>
      </c>
      <c r="E209" s="192" t="s">
        <v>1</v>
      </c>
      <c r="F209" s="193" t="s">
        <v>494</v>
      </c>
      <c r="G209" s="13"/>
      <c r="H209" s="194">
        <v>2</v>
      </c>
      <c r="I209" s="195"/>
      <c r="J209" s="13"/>
      <c r="K209" s="13"/>
      <c r="L209" s="191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130</v>
      </c>
      <c r="AU209" s="192" t="s">
        <v>83</v>
      </c>
      <c r="AV209" s="13" t="s">
        <v>83</v>
      </c>
      <c r="AW209" s="13" t="s">
        <v>30</v>
      </c>
      <c r="AX209" s="13" t="s">
        <v>73</v>
      </c>
      <c r="AY209" s="192" t="s">
        <v>119</v>
      </c>
    </row>
    <row r="210" s="14" customFormat="1">
      <c r="A210" s="14"/>
      <c r="B210" s="199"/>
      <c r="C210" s="14"/>
      <c r="D210" s="186" t="s">
        <v>130</v>
      </c>
      <c r="E210" s="200" t="s">
        <v>1</v>
      </c>
      <c r="F210" s="201" t="s">
        <v>132</v>
      </c>
      <c r="G210" s="14"/>
      <c r="H210" s="202">
        <v>20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130</v>
      </c>
      <c r="AU210" s="200" t="s">
        <v>83</v>
      </c>
      <c r="AV210" s="14" t="s">
        <v>126</v>
      </c>
      <c r="AW210" s="14" t="s">
        <v>30</v>
      </c>
      <c r="AX210" s="14" t="s">
        <v>81</v>
      </c>
      <c r="AY210" s="200" t="s">
        <v>119</v>
      </c>
    </row>
    <row r="211" s="2" customFormat="1" ht="33" customHeight="1">
      <c r="A211" s="37"/>
      <c r="B211" s="171"/>
      <c r="C211" s="172" t="s">
        <v>231</v>
      </c>
      <c r="D211" s="172" t="s">
        <v>122</v>
      </c>
      <c r="E211" s="173" t="s">
        <v>495</v>
      </c>
      <c r="F211" s="174" t="s">
        <v>496</v>
      </c>
      <c r="G211" s="175" t="s">
        <v>180</v>
      </c>
      <c r="H211" s="176">
        <v>2029.5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126</v>
      </c>
      <c r="AT211" s="184" t="s">
        <v>122</v>
      </c>
      <c r="AU211" s="184" t="s">
        <v>83</v>
      </c>
      <c r="AY211" s="18" t="s">
        <v>119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126</v>
      </c>
      <c r="BM211" s="184" t="s">
        <v>497</v>
      </c>
    </row>
    <row r="212" s="2" customFormat="1">
      <c r="A212" s="37"/>
      <c r="B212" s="38"/>
      <c r="C212" s="37"/>
      <c r="D212" s="186" t="s">
        <v>128</v>
      </c>
      <c r="E212" s="37"/>
      <c r="F212" s="187" t="s">
        <v>498</v>
      </c>
      <c r="G212" s="37"/>
      <c r="H212" s="37"/>
      <c r="I212" s="188"/>
      <c r="J212" s="37"/>
      <c r="K212" s="37"/>
      <c r="L212" s="38"/>
      <c r="M212" s="189"/>
      <c r="N212" s="190"/>
      <c r="O212" s="76"/>
      <c r="P212" s="76"/>
      <c r="Q212" s="76"/>
      <c r="R212" s="76"/>
      <c r="S212" s="76"/>
      <c r="T212" s="77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128</v>
      </c>
      <c r="AU212" s="18" t="s">
        <v>83</v>
      </c>
    </row>
    <row r="213" s="13" customFormat="1">
      <c r="A213" s="13"/>
      <c r="B213" s="191"/>
      <c r="C213" s="13"/>
      <c r="D213" s="186" t="s">
        <v>130</v>
      </c>
      <c r="E213" s="192" t="s">
        <v>1</v>
      </c>
      <c r="F213" s="193" t="s">
        <v>499</v>
      </c>
      <c r="G213" s="13"/>
      <c r="H213" s="194">
        <v>1922</v>
      </c>
      <c r="I213" s="195"/>
      <c r="J213" s="13"/>
      <c r="K213" s="13"/>
      <c r="L213" s="191"/>
      <c r="M213" s="196"/>
      <c r="N213" s="197"/>
      <c r="O213" s="197"/>
      <c r="P213" s="197"/>
      <c r="Q213" s="197"/>
      <c r="R213" s="197"/>
      <c r="S213" s="197"/>
      <c r="T213" s="19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130</v>
      </c>
      <c r="AU213" s="192" t="s">
        <v>83</v>
      </c>
      <c r="AV213" s="13" t="s">
        <v>83</v>
      </c>
      <c r="AW213" s="13" t="s">
        <v>30</v>
      </c>
      <c r="AX213" s="13" t="s">
        <v>73</v>
      </c>
      <c r="AY213" s="192" t="s">
        <v>119</v>
      </c>
    </row>
    <row r="214" s="13" customFormat="1">
      <c r="A214" s="13"/>
      <c r="B214" s="191"/>
      <c r="C214" s="13"/>
      <c r="D214" s="186" t="s">
        <v>130</v>
      </c>
      <c r="E214" s="192" t="s">
        <v>1</v>
      </c>
      <c r="F214" s="193" t="s">
        <v>500</v>
      </c>
      <c r="G214" s="13"/>
      <c r="H214" s="194">
        <v>107.5</v>
      </c>
      <c r="I214" s="195"/>
      <c r="J214" s="13"/>
      <c r="K214" s="13"/>
      <c r="L214" s="191"/>
      <c r="M214" s="196"/>
      <c r="N214" s="197"/>
      <c r="O214" s="197"/>
      <c r="P214" s="197"/>
      <c r="Q214" s="197"/>
      <c r="R214" s="197"/>
      <c r="S214" s="197"/>
      <c r="T214" s="19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2" t="s">
        <v>130</v>
      </c>
      <c r="AU214" s="192" t="s">
        <v>83</v>
      </c>
      <c r="AV214" s="13" t="s">
        <v>83</v>
      </c>
      <c r="AW214" s="13" t="s">
        <v>30</v>
      </c>
      <c r="AX214" s="13" t="s">
        <v>73</v>
      </c>
      <c r="AY214" s="192" t="s">
        <v>119</v>
      </c>
    </row>
    <row r="215" s="14" customFormat="1">
      <c r="A215" s="14"/>
      <c r="B215" s="199"/>
      <c r="C215" s="14"/>
      <c r="D215" s="186" t="s">
        <v>130</v>
      </c>
      <c r="E215" s="200" t="s">
        <v>1</v>
      </c>
      <c r="F215" s="201" t="s">
        <v>132</v>
      </c>
      <c r="G215" s="14"/>
      <c r="H215" s="202">
        <v>2029.5</v>
      </c>
      <c r="I215" s="203"/>
      <c r="J215" s="14"/>
      <c r="K215" s="14"/>
      <c r="L215" s="199"/>
      <c r="M215" s="204"/>
      <c r="N215" s="205"/>
      <c r="O215" s="205"/>
      <c r="P215" s="205"/>
      <c r="Q215" s="205"/>
      <c r="R215" s="205"/>
      <c r="S215" s="205"/>
      <c r="T215" s="20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00" t="s">
        <v>130</v>
      </c>
      <c r="AU215" s="200" t="s">
        <v>83</v>
      </c>
      <c r="AV215" s="14" t="s">
        <v>126</v>
      </c>
      <c r="AW215" s="14" t="s">
        <v>30</v>
      </c>
      <c r="AX215" s="14" t="s">
        <v>81</v>
      </c>
      <c r="AY215" s="200" t="s">
        <v>119</v>
      </c>
    </row>
    <row r="216" s="2" customFormat="1" ht="33" customHeight="1">
      <c r="A216" s="37"/>
      <c r="B216" s="171"/>
      <c r="C216" s="172" t="s">
        <v>236</v>
      </c>
      <c r="D216" s="172" t="s">
        <v>122</v>
      </c>
      <c r="E216" s="173" t="s">
        <v>218</v>
      </c>
      <c r="F216" s="174" t="s">
        <v>219</v>
      </c>
      <c r="G216" s="175" t="s">
        <v>180</v>
      </c>
      <c r="H216" s="176">
        <v>117.5</v>
      </c>
      <c r="I216" s="177"/>
      <c r="J216" s="178">
        <f>ROUND(I216*H216,2)</f>
        <v>0</v>
      </c>
      <c r="K216" s="179"/>
      <c r="L216" s="38"/>
      <c r="M216" s="180" t="s">
        <v>1</v>
      </c>
      <c r="N216" s="181" t="s">
        <v>38</v>
      </c>
      <c r="O216" s="76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126</v>
      </c>
      <c r="AT216" s="184" t="s">
        <v>122</v>
      </c>
      <c r="AU216" s="184" t="s">
        <v>83</v>
      </c>
      <c r="AY216" s="18" t="s">
        <v>119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81</v>
      </c>
      <c r="BK216" s="185">
        <f>ROUND(I216*H216,2)</f>
        <v>0</v>
      </c>
      <c r="BL216" s="18" t="s">
        <v>126</v>
      </c>
      <c r="BM216" s="184" t="s">
        <v>501</v>
      </c>
    </row>
    <row r="217" s="2" customFormat="1">
      <c r="A217" s="37"/>
      <c r="B217" s="38"/>
      <c r="C217" s="37"/>
      <c r="D217" s="186" t="s">
        <v>128</v>
      </c>
      <c r="E217" s="37"/>
      <c r="F217" s="187" t="s">
        <v>221</v>
      </c>
      <c r="G217" s="37"/>
      <c r="H217" s="37"/>
      <c r="I217" s="188"/>
      <c r="J217" s="37"/>
      <c r="K217" s="37"/>
      <c r="L217" s="38"/>
      <c r="M217" s="189"/>
      <c r="N217" s="190"/>
      <c r="O217" s="76"/>
      <c r="P217" s="76"/>
      <c r="Q217" s="76"/>
      <c r="R217" s="76"/>
      <c r="S217" s="76"/>
      <c r="T217" s="7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128</v>
      </c>
      <c r="AU217" s="18" t="s">
        <v>83</v>
      </c>
    </row>
    <row r="218" s="13" customFormat="1">
      <c r="A218" s="13"/>
      <c r="B218" s="191"/>
      <c r="C218" s="13"/>
      <c r="D218" s="186" t="s">
        <v>130</v>
      </c>
      <c r="E218" s="192" t="s">
        <v>1</v>
      </c>
      <c r="F218" s="193" t="s">
        <v>502</v>
      </c>
      <c r="G218" s="13"/>
      <c r="H218" s="194">
        <v>117.5</v>
      </c>
      <c r="I218" s="195"/>
      <c r="J218" s="13"/>
      <c r="K218" s="13"/>
      <c r="L218" s="191"/>
      <c r="M218" s="196"/>
      <c r="N218" s="197"/>
      <c r="O218" s="197"/>
      <c r="P218" s="197"/>
      <c r="Q218" s="197"/>
      <c r="R218" s="197"/>
      <c r="S218" s="197"/>
      <c r="T218" s="19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2" t="s">
        <v>130</v>
      </c>
      <c r="AU218" s="192" t="s">
        <v>83</v>
      </c>
      <c r="AV218" s="13" t="s">
        <v>83</v>
      </c>
      <c r="AW218" s="13" t="s">
        <v>30</v>
      </c>
      <c r="AX218" s="13" t="s">
        <v>73</v>
      </c>
      <c r="AY218" s="192" t="s">
        <v>119</v>
      </c>
    </row>
    <row r="219" s="14" customFormat="1">
      <c r="A219" s="14"/>
      <c r="B219" s="199"/>
      <c r="C219" s="14"/>
      <c r="D219" s="186" t="s">
        <v>130</v>
      </c>
      <c r="E219" s="200" t="s">
        <v>1</v>
      </c>
      <c r="F219" s="201" t="s">
        <v>132</v>
      </c>
      <c r="G219" s="14"/>
      <c r="H219" s="202">
        <v>117.5</v>
      </c>
      <c r="I219" s="203"/>
      <c r="J219" s="14"/>
      <c r="K219" s="14"/>
      <c r="L219" s="199"/>
      <c r="M219" s="204"/>
      <c r="N219" s="205"/>
      <c r="O219" s="205"/>
      <c r="P219" s="205"/>
      <c r="Q219" s="205"/>
      <c r="R219" s="205"/>
      <c r="S219" s="205"/>
      <c r="T219" s="20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0" t="s">
        <v>130</v>
      </c>
      <c r="AU219" s="200" t="s">
        <v>83</v>
      </c>
      <c r="AV219" s="14" t="s">
        <v>126</v>
      </c>
      <c r="AW219" s="14" t="s">
        <v>30</v>
      </c>
      <c r="AX219" s="14" t="s">
        <v>81</v>
      </c>
      <c r="AY219" s="200" t="s">
        <v>119</v>
      </c>
    </row>
    <row r="220" s="2" customFormat="1" ht="33" customHeight="1">
      <c r="A220" s="37"/>
      <c r="B220" s="171"/>
      <c r="C220" s="172" t="s">
        <v>241</v>
      </c>
      <c r="D220" s="172" t="s">
        <v>122</v>
      </c>
      <c r="E220" s="173" t="s">
        <v>503</v>
      </c>
      <c r="F220" s="174" t="s">
        <v>504</v>
      </c>
      <c r="G220" s="175" t="s">
        <v>180</v>
      </c>
      <c r="H220" s="176">
        <v>2029.5</v>
      </c>
      <c r="I220" s="177"/>
      <c r="J220" s="178">
        <f>ROUND(I220*H220,2)</f>
        <v>0</v>
      </c>
      <c r="K220" s="179"/>
      <c r="L220" s="38"/>
      <c r="M220" s="180" t="s">
        <v>1</v>
      </c>
      <c r="N220" s="181" t="s">
        <v>38</v>
      </c>
      <c r="O220" s="76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126</v>
      </c>
      <c r="AT220" s="184" t="s">
        <v>122</v>
      </c>
      <c r="AU220" s="184" t="s">
        <v>83</v>
      </c>
      <c r="AY220" s="18" t="s">
        <v>119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81</v>
      </c>
      <c r="BK220" s="185">
        <f>ROUND(I220*H220,2)</f>
        <v>0</v>
      </c>
      <c r="BL220" s="18" t="s">
        <v>126</v>
      </c>
      <c r="BM220" s="184" t="s">
        <v>505</v>
      </c>
    </row>
    <row r="221" s="2" customFormat="1">
      <c r="A221" s="37"/>
      <c r="B221" s="38"/>
      <c r="C221" s="37"/>
      <c r="D221" s="186" t="s">
        <v>128</v>
      </c>
      <c r="E221" s="37"/>
      <c r="F221" s="187" t="s">
        <v>506</v>
      </c>
      <c r="G221" s="37"/>
      <c r="H221" s="37"/>
      <c r="I221" s="188"/>
      <c r="J221" s="37"/>
      <c r="K221" s="37"/>
      <c r="L221" s="38"/>
      <c r="M221" s="189"/>
      <c r="N221" s="190"/>
      <c r="O221" s="76"/>
      <c r="P221" s="76"/>
      <c r="Q221" s="76"/>
      <c r="R221" s="76"/>
      <c r="S221" s="76"/>
      <c r="T221" s="7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128</v>
      </c>
      <c r="AU221" s="18" t="s">
        <v>83</v>
      </c>
    </row>
    <row r="222" s="13" customFormat="1">
      <c r="A222" s="13"/>
      <c r="B222" s="191"/>
      <c r="C222" s="13"/>
      <c r="D222" s="186" t="s">
        <v>130</v>
      </c>
      <c r="E222" s="192" t="s">
        <v>1</v>
      </c>
      <c r="F222" s="193" t="s">
        <v>507</v>
      </c>
      <c r="G222" s="13"/>
      <c r="H222" s="194">
        <v>1922</v>
      </c>
      <c r="I222" s="195"/>
      <c r="J222" s="13"/>
      <c r="K222" s="13"/>
      <c r="L222" s="191"/>
      <c r="M222" s="196"/>
      <c r="N222" s="197"/>
      <c r="O222" s="197"/>
      <c r="P222" s="197"/>
      <c r="Q222" s="197"/>
      <c r="R222" s="197"/>
      <c r="S222" s="197"/>
      <c r="T222" s="19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2" t="s">
        <v>130</v>
      </c>
      <c r="AU222" s="192" t="s">
        <v>83</v>
      </c>
      <c r="AV222" s="13" t="s">
        <v>83</v>
      </c>
      <c r="AW222" s="13" t="s">
        <v>30</v>
      </c>
      <c r="AX222" s="13" t="s">
        <v>73</v>
      </c>
      <c r="AY222" s="192" t="s">
        <v>119</v>
      </c>
    </row>
    <row r="223" s="13" customFormat="1">
      <c r="A223" s="13"/>
      <c r="B223" s="191"/>
      <c r="C223" s="13"/>
      <c r="D223" s="186" t="s">
        <v>130</v>
      </c>
      <c r="E223" s="192" t="s">
        <v>1</v>
      </c>
      <c r="F223" s="193" t="s">
        <v>508</v>
      </c>
      <c r="G223" s="13"/>
      <c r="H223" s="194">
        <v>107.5</v>
      </c>
      <c r="I223" s="195"/>
      <c r="J223" s="13"/>
      <c r="K223" s="13"/>
      <c r="L223" s="191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130</v>
      </c>
      <c r="AU223" s="192" t="s">
        <v>83</v>
      </c>
      <c r="AV223" s="13" t="s">
        <v>83</v>
      </c>
      <c r="AW223" s="13" t="s">
        <v>30</v>
      </c>
      <c r="AX223" s="13" t="s">
        <v>73</v>
      </c>
      <c r="AY223" s="192" t="s">
        <v>119</v>
      </c>
    </row>
    <row r="224" s="14" customFormat="1">
      <c r="A224" s="14"/>
      <c r="B224" s="199"/>
      <c r="C224" s="14"/>
      <c r="D224" s="186" t="s">
        <v>130</v>
      </c>
      <c r="E224" s="200" t="s">
        <v>1</v>
      </c>
      <c r="F224" s="201" t="s">
        <v>132</v>
      </c>
      <c r="G224" s="14"/>
      <c r="H224" s="202">
        <v>2029.5</v>
      </c>
      <c r="I224" s="203"/>
      <c r="J224" s="14"/>
      <c r="K224" s="14"/>
      <c r="L224" s="199"/>
      <c r="M224" s="204"/>
      <c r="N224" s="205"/>
      <c r="O224" s="205"/>
      <c r="P224" s="205"/>
      <c r="Q224" s="205"/>
      <c r="R224" s="205"/>
      <c r="S224" s="205"/>
      <c r="T224" s="20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0" t="s">
        <v>130</v>
      </c>
      <c r="AU224" s="200" t="s">
        <v>83</v>
      </c>
      <c r="AV224" s="14" t="s">
        <v>126</v>
      </c>
      <c r="AW224" s="14" t="s">
        <v>30</v>
      </c>
      <c r="AX224" s="14" t="s">
        <v>81</v>
      </c>
      <c r="AY224" s="200" t="s">
        <v>119</v>
      </c>
    </row>
    <row r="225" s="2" customFormat="1" ht="33" customHeight="1">
      <c r="A225" s="37"/>
      <c r="B225" s="171"/>
      <c r="C225" s="172" t="s">
        <v>246</v>
      </c>
      <c r="D225" s="172" t="s">
        <v>122</v>
      </c>
      <c r="E225" s="173" t="s">
        <v>223</v>
      </c>
      <c r="F225" s="174" t="s">
        <v>224</v>
      </c>
      <c r="G225" s="175" t="s">
        <v>180</v>
      </c>
      <c r="H225" s="176">
        <v>117.5</v>
      </c>
      <c r="I225" s="177"/>
      <c r="J225" s="178">
        <f>ROUND(I225*H225,2)</f>
        <v>0</v>
      </c>
      <c r="K225" s="179"/>
      <c r="L225" s="38"/>
      <c r="M225" s="180" t="s">
        <v>1</v>
      </c>
      <c r="N225" s="181" t="s">
        <v>38</v>
      </c>
      <c r="O225" s="76"/>
      <c r="P225" s="182">
        <f>O225*H225</f>
        <v>0</v>
      </c>
      <c r="Q225" s="182">
        <v>0</v>
      </c>
      <c r="R225" s="182">
        <f>Q225*H225</f>
        <v>0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126</v>
      </c>
      <c r="AT225" s="184" t="s">
        <v>122</v>
      </c>
      <c r="AU225" s="184" t="s">
        <v>83</v>
      </c>
      <c r="AY225" s="18" t="s">
        <v>119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81</v>
      </c>
      <c r="BK225" s="185">
        <f>ROUND(I225*H225,2)</f>
        <v>0</v>
      </c>
      <c r="BL225" s="18" t="s">
        <v>126</v>
      </c>
      <c r="BM225" s="184" t="s">
        <v>509</v>
      </c>
    </row>
    <row r="226" s="2" customFormat="1">
      <c r="A226" s="37"/>
      <c r="B226" s="38"/>
      <c r="C226" s="37"/>
      <c r="D226" s="186" t="s">
        <v>128</v>
      </c>
      <c r="E226" s="37"/>
      <c r="F226" s="187" t="s">
        <v>226</v>
      </c>
      <c r="G226" s="37"/>
      <c r="H226" s="37"/>
      <c r="I226" s="188"/>
      <c r="J226" s="37"/>
      <c r="K226" s="37"/>
      <c r="L226" s="38"/>
      <c r="M226" s="189"/>
      <c r="N226" s="190"/>
      <c r="O226" s="76"/>
      <c r="P226" s="76"/>
      <c r="Q226" s="76"/>
      <c r="R226" s="76"/>
      <c r="S226" s="76"/>
      <c r="T226" s="77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128</v>
      </c>
      <c r="AU226" s="18" t="s">
        <v>83</v>
      </c>
    </row>
    <row r="227" s="13" customFormat="1">
      <c r="A227" s="13"/>
      <c r="B227" s="191"/>
      <c r="C227" s="13"/>
      <c r="D227" s="186" t="s">
        <v>130</v>
      </c>
      <c r="E227" s="192" t="s">
        <v>1</v>
      </c>
      <c r="F227" s="193" t="s">
        <v>502</v>
      </c>
      <c r="G227" s="13"/>
      <c r="H227" s="194">
        <v>117.5</v>
      </c>
      <c r="I227" s="195"/>
      <c r="J227" s="13"/>
      <c r="K227" s="13"/>
      <c r="L227" s="191"/>
      <c r="M227" s="196"/>
      <c r="N227" s="197"/>
      <c r="O227" s="197"/>
      <c r="P227" s="197"/>
      <c r="Q227" s="197"/>
      <c r="R227" s="197"/>
      <c r="S227" s="197"/>
      <c r="T227" s="19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2" t="s">
        <v>130</v>
      </c>
      <c r="AU227" s="192" t="s">
        <v>83</v>
      </c>
      <c r="AV227" s="13" t="s">
        <v>83</v>
      </c>
      <c r="AW227" s="13" t="s">
        <v>30</v>
      </c>
      <c r="AX227" s="13" t="s">
        <v>73</v>
      </c>
      <c r="AY227" s="192" t="s">
        <v>119</v>
      </c>
    </row>
    <row r="228" s="14" customFormat="1">
      <c r="A228" s="14"/>
      <c r="B228" s="199"/>
      <c r="C228" s="14"/>
      <c r="D228" s="186" t="s">
        <v>130</v>
      </c>
      <c r="E228" s="200" t="s">
        <v>1</v>
      </c>
      <c r="F228" s="201" t="s">
        <v>132</v>
      </c>
      <c r="G228" s="14"/>
      <c r="H228" s="202">
        <v>117.5</v>
      </c>
      <c r="I228" s="203"/>
      <c r="J228" s="14"/>
      <c r="K228" s="14"/>
      <c r="L228" s="199"/>
      <c r="M228" s="204"/>
      <c r="N228" s="205"/>
      <c r="O228" s="205"/>
      <c r="P228" s="205"/>
      <c r="Q228" s="205"/>
      <c r="R228" s="205"/>
      <c r="S228" s="205"/>
      <c r="T228" s="20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0" t="s">
        <v>130</v>
      </c>
      <c r="AU228" s="200" t="s">
        <v>83</v>
      </c>
      <c r="AV228" s="14" t="s">
        <v>126</v>
      </c>
      <c r="AW228" s="14" t="s">
        <v>30</v>
      </c>
      <c r="AX228" s="14" t="s">
        <v>81</v>
      </c>
      <c r="AY228" s="200" t="s">
        <v>119</v>
      </c>
    </row>
    <row r="229" s="2" customFormat="1" ht="21.75" customHeight="1">
      <c r="A229" s="37"/>
      <c r="B229" s="171"/>
      <c r="C229" s="172" t="s">
        <v>250</v>
      </c>
      <c r="D229" s="172" t="s">
        <v>122</v>
      </c>
      <c r="E229" s="173" t="s">
        <v>510</v>
      </c>
      <c r="F229" s="174" t="s">
        <v>511</v>
      </c>
      <c r="G229" s="175" t="s">
        <v>125</v>
      </c>
      <c r="H229" s="176">
        <v>350</v>
      </c>
      <c r="I229" s="177"/>
      <c r="J229" s="178">
        <f>ROUND(I229*H229,2)</f>
        <v>0</v>
      </c>
      <c r="K229" s="179"/>
      <c r="L229" s="38"/>
      <c r="M229" s="180" t="s">
        <v>1</v>
      </c>
      <c r="N229" s="181" t="s">
        <v>38</v>
      </c>
      <c r="O229" s="76"/>
      <c r="P229" s="182">
        <f>O229*H229</f>
        <v>0</v>
      </c>
      <c r="Q229" s="182">
        <v>0</v>
      </c>
      <c r="R229" s="182">
        <f>Q229*H229</f>
        <v>0</v>
      </c>
      <c r="S229" s="182">
        <v>0</v>
      </c>
      <c r="T229" s="183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4" t="s">
        <v>126</v>
      </c>
      <c r="AT229" s="184" t="s">
        <v>122</v>
      </c>
      <c r="AU229" s="184" t="s">
        <v>83</v>
      </c>
      <c r="AY229" s="18" t="s">
        <v>119</v>
      </c>
      <c r="BE229" s="185">
        <f>IF(N229="základní",J229,0)</f>
        <v>0</v>
      </c>
      <c r="BF229" s="185">
        <f>IF(N229="snížená",J229,0)</f>
        <v>0</v>
      </c>
      <c r="BG229" s="185">
        <f>IF(N229="zákl. přenesená",J229,0)</f>
        <v>0</v>
      </c>
      <c r="BH229" s="185">
        <f>IF(N229="sníž. přenesená",J229,0)</f>
        <v>0</v>
      </c>
      <c r="BI229" s="185">
        <f>IF(N229="nulová",J229,0)</f>
        <v>0</v>
      </c>
      <c r="BJ229" s="18" t="s">
        <v>81</v>
      </c>
      <c r="BK229" s="185">
        <f>ROUND(I229*H229,2)</f>
        <v>0</v>
      </c>
      <c r="BL229" s="18" t="s">
        <v>126</v>
      </c>
      <c r="BM229" s="184" t="s">
        <v>512</v>
      </c>
    </row>
    <row r="230" s="2" customFormat="1">
      <c r="A230" s="37"/>
      <c r="B230" s="38"/>
      <c r="C230" s="37"/>
      <c r="D230" s="186" t="s">
        <v>128</v>
      </c>
      <c r="E230" s="37"/>
      <c r="F230" s="187" t="s">
        <v>513</v>
      </c>
      <c r="G230" s="37"/>
      <c r="H230" s="37"/>
      <c r="I230" s="188"/>
      <c r="J230" s="37"/>
      <c r="K230" s="37"/>
      <c r="L230" s="38"/>
      <c r="M230" s="189"/>
      <c r="N230" s="190"/>
      <c r="O230" s="76"/>
      <c r="P230" s="76"/>
      <c r="Q230" s="76"/>
      <c r="R230" s="76"/>
      <c r="S230" s="76"/>
      <c r="T230" s="77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8" t="s">
        <v>128</v>
      </c>
      <c r="AU230" s="18" t="s">
        <v>83</v>
      </c>
    </row>
    <row r="231" s="13" customFormat="1">
      <c r="A231" s="13"/>
      <c r="B231" s="191"/>
      <c r="C231" s="13"/>
      <c r="D231" s="186" t="s">
        <v>130</v>
      </c>
      <c r="E231" s="192" t="s">
        <v>1</v>
      </c>
      <c r="F231" s="193" t="s">
        <v>514</v>
      </c>
      <c r="G231" s="13"/>
      <c r="H231" s="194">
        <v>50</v>
      </c>
      <c r="I231" s="195"/>
      <c r="J231" s="13"/>
      <c r="K231" s="13"/>
      <c r="L231" s="191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130</v>
      </c>
      <c r="AU231" s="192" t="s">
        <v>83</v>
      </c>
      <c r="AV231" s="13" t="s">
        <v>83</v>
      </c>
      <c r="AW231" s="13" t="s">
        <v>30</v>
      </c>
      <c r="AX231" s="13" t="s">
        <v>73</v>
      </c>
      <c r="AY231" s="192" t="s">
        <v>119</v>
      </c>
    </row>
    <row r="232" s="13" customFormat="1">
      <c r="A232" s="13"/>
      <c r="B232" s="191"/>
      <c r="C232" s="13"/>
      <c r="D232" s="186" t="s">
        <v>130</v>
      </c>
      <c r="E232" s="192" t="s">
        <v>1</v>
      </c>
      <c r="F232" s="193" t="s">
        <v>515</v>
      </c>
      <c r="G232" s="13"/>
      <c r="H232" s="194">
        <v>165</v>
      </c>
      <c r="I232" s="195"/>
      <c r="J232" s="13"/>
      <c r="K232" s="13"/>
      <c r="L232" s="191"/>
      <c r="M232" s="196"/>
      <c r="N232" s="197"/>
      <c r="O232" s="197"/>
      <c r="P232" s="197"/>
      <c r="Q232" s="197"/>
      <c r="R232" s="197"/>
      <c r="S232" s="197"/>
      <c r="T232" s="19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2" t="s">
        <v>130</v>
      </c>
      <c r="AU232" s="192" t="s">
        <v>83</v>
      </c>
      <c r="AV232" s="13" t="s">
        <v>83</v>
      </c>
      <c r="AW232" s="13" t="s">
        <v>30</v>
      </c>
      <c r="AX232" s="13" t="s">
        <v>73</v>
      </c>
      <c r="AY232" s="192" t="s">
        <v>119</v>
      </c>
    </row>
    <row r="233" s="13" customFormat="1">
      <c r="A233" s="13"/>
      <c r="B233" s="191"/>
      <c r="C233" s="13"/>
      <c r="D233" s="186" t="s">
        <v>130</v>
      </c>
      <c r="E233" s="192" t="s">
        <v>1</v>
      </c>
      <c r="F233" s="193" t="s">
        <v>516</v>
      </c>
      <c r="G233" s="13"/>
      <c r="H233" s="194">
        <v>55</v>
      </c>
      <c r="I233" s="195"/>
      <c r="J233" s="13"/>
      <c r="K233" s="13"/>
      <c r="L233" s="191"/>
      <c r="M233" s="196"/>
      <c r="N233" s="197"/>
      <c r="O233" s="197"/>
      <c r="P233" s="197"/>
      <c r="Q233" s="197"/>
      <c r="R233" s="197"/>
      <c r="S233" s="197"/>
      <c r="T233" s="19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2" t="s">
        <v>130</v>
      </c>
      <c r="AU233" s="192" t="s">
        <v>83</v>
      </c>
      <c r="AV233" s="13" t="s">
        <v>83</v>
      </c>
      <c r="AW233" s="13" t="s">
        <v>30</v>
      </c>
      <c r="AX233" s="13" t="s">
        <v>73</v>
      </c>
      <c r="AY233" s="192" t="s">
        <v>119</v>
      </c>
    </row>
    <row r="234" s="13" customFormat="1">
      <c r="A234" s="13"/>
      <c r="B234" s="191"/>
      <c r="C234" s="13"/>
      <c r="D234" s="186" t="s">
        <v>130</v>
      </c>
      <c r="E234" s="192" t="s">
        <v>1</v>
      </c>
      <c r="F234" s="193" t="s">
        <v>517</v>
      </c>
      <c r="G234" s="13"/>
      <c r="H234" s="194">
        <v>5</v>
      </c>
      <c r="I234" s="195"/>
      <c r="J234" s="13"/>
      <c r="K234" s="13"/>
      <c r="L234" s="191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130</v>
      </c>
      <c r="AU234" s="192" t="s">
        <v>83</v>
      </c>
      <c r="AV234" s="13" t="s">
        <v>83</v>
      </c>
      <c r="AW234" s="13" t="s">
        <v>30</v>
      </c>
      <c r="AX234" s="13" t="s">
        <v>73</v>
      </c>
      <c r="AY234" s="192" t="s">
        <v>119</v>
      </c>
    </row>
    <row r="235" s="13" customFormat="1">
      <c r="A235" s="13"/>
      <c r="B235" s="191"/>
      <c r="C235" s="13"/>
      <c r="D235" s="186" t="s">
        <v>130</v>
      </c>
      <c r="E235" s="192" t="s">
        <v>1</v>
      </c>
      <c r="F235" s="193" t="s">
        <v>518</v>
      </c>
      <c r="G235" s="13"/>
      <c r="H235" s="194">
        <v>75</v>
      </c>
      <c r="I235" s="195"/>
      <c r="J235" s="13"/>
      <c r="K235" s="13"/>
      <c r="L235" s="191"/>
      <c r="M235" s="196"/>
      <c r="N235" s="197"/>
      <c r="O235" s="197"/>
      <c r="P235" s="197"/>
      <c r="Q235" s="197"/>
      <c r="R235" s="197"/>
      <c r="S235" s="197"/>
      <c r="T235" s="19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2" t="s">
        <v>130</v>
      </c>
      <c r="AU235" s="192" t="s">
        <v>83</v>
      </c>
      <c r="AV235" s="13" t="s">
        <v>83</v>
      </c>
      <c r="AW235" s="13" t="s">
        <v>30</v>
      </c>
      <c r="AX235" s="13" t="s">
        <v>73</v>
      </c>
      <c r="AY235" s="192" t="s">
        <v>119</v>
      </c>
    </row>
    <row r="236" s="15" customFormat="1">
      <c r="A236" s="15"/>
      <c r="B236" s="222"/>
      <c r="C236" s="15"/>
      <c r="D236" s="186" t="s">
        <v>130</v>
      </c>
      <c r="E236" s="223" t="s">
        <v>1</v>
      </c>
      <c r="F236" s="224" t="s">
        <v>519</v>
      </c>
      <c r="G236" s="15"/>
      <c r="H236" s="225">
        <v>350</v>
      </c>
      <c r="I236" s="226"/>
      <c r="J236" s="15"/>
      <c r="K236" s="15"/>
      <c r="L236" s="222"/>
      <c r="M236" s="227"/>
      <c r="N236" s="228"/>
      <c r="O236" s="228"/>
      <c r="P236" s="228"/>
      <c r="Q236" s="228"/>
      <c r="R236" s="228"/>
      <c r="S236" s="228"/>
      <c r="T236" s="229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23" t="s">
        <v>130</v>
      </c>
      <c r="AU236" s="223" t="s">
        <v>83</v>
      </c>
      <c r="AV236" s="15" t="s">
        <v>140</v>
      </c>
      <c r="AW236" s="15" t="s">
        <v>30</v>
      </c>
      <c r="AX236" s="15" t="s">
        <v>81</v>
      </c>
      <c r="AY236" s="223" t="s">
        <v>119</v>
      </c>
    </row>
    <row r="237" s="12" customFormat="1" ht="25.92" customHeight="1">
      <c r="A237" s="12"/>
      <c r="B237" s="158"/>
      <c r="C237" s="12"/>
      <c r="D237" s="159" t="s">
        <v>72</v>
      </c>
      <c r="E237" s="160" t="s">
        <v>341</v>
      </c>
      <c r="F237" s="160" t="s">
        <v>342</v>
      </c>
      <c r="G237" s="12"/>
      <c r="H237" s="12"/>
      <c r="I237" s="161"/>
      <c r="J237" s="162">
        <f>BK237</f>
        <v>0</v>
      </c>
      <c r="K237" s="12"/>
      <c r="L237" s="158"/>
      <c r="M237" s="163"/>
      <c r="N237" s="164"/>
      <c r="O237" s="164"/>
      <c r="P237" s="165">
        <f>SUM(P238:P249)</f>
        <v>0</v>
      </c>
      <c r="Q237" s="164"/>
      <c r="R237" s="165">
        <f>SUM(R238:R249)</f>
        <v>0</v>
      </c>
      <c r="S237" s="164"/>
      <c r="T237" s="166">
        <f>SUM(T238:T249)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59" t="s">
        <v>126</v>
      </c>
      <c r="AT237" s="167" t="s">
        <v>72</v>
      </c>
      <c r="AU237" s="167" t="s">
        <v>73</v>
      </c>
      <c r="AY237" s="159" t="s">
        <v>119</v>
      </c>
      <c r="BK237" s="168">
        <f>SUM(BK238:BK249)</f>
        <v>0</v>
      </c>
    </row>
    <row r="238" s="2" customFormat="1" ht="44.25" customHeight="1">
      <c r="A238" s="37"/>
      <c r="B238" s="171"/>
      <c r="C238" s="172" t="s">
        <v>255</v>
      </c>
      <c r="D238" s="172" t="s">
        <v>122</v>
      </c>
      <c r="E238" s="173" t="s">
        <v>344</v>
      </c>
      <c r="F238" s="174" t="s">
        <v>345</v>
      </c>
      <c r="G238" s="175" t="s">
        <v>136</v>
      </c>
      <c r="H238" s="176">
        <v>1003.359</v>
      </c>
      <c r="I238" s="177"/>
      <c r="J238" s="178">
        <f>ROUND(I238*H238,2)</f>
        <v>0</v>
      </c>
      <c r="K238" s="179"/>
      <c r="L238" s="38"/>
      <c r="M238" s="180" t="s">
        <v>1</v>
      </c>
      <c r="N238" s="181" t="s">
        <v>38</v>
      </c>
      <c r="O238" s="76"/>
      <c r="P238" s="182">
        <f>O238*H238</f>
        <v>0</v>
      </c>
      <c r="Q238" s="182">
        <v>0</v>
      </c>
      <c r="R238" s="182">
        <f>Q238*H238</f>
        <v>0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346</v>
      </c>
      <c r="AT238" s="184" t="s">
        <v>122</v>
      </c>
      <c r="AU238" s="184" t="s">
        <v>81</v>
      </c>
      <c r="AY238" s="18" t="s">
        <v>119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81</v>
      </c>
      <c r="BK238" s="185">
        <f>ROUND(I238*H238,2)</f>
        <v>0</v>
      </c>
      <c r="BL238" s="18" t="s">
        <v>346</v>
      </c>
      <c r="BM238" s="184" t="s">
        <v>520</v>
      </c>
    </row>
    <row r="239" s="2" customFormat="1">
      <c r="A239" s="37"/>
      <c r="B239" s="38"/>
      <c r="C239" s="37"/>
      <c r="D239" s="186" t="s">
        <v>128</v>
      </c>
      <c r="E239" s="37"/>
      <c r="F239" s="187" t="s">
        <v>348</v>
      </c>
      <c r="G239" s="37"/>
      <c r="H239" s="37"/>
      <c r="I239" s="188"/>
      <c r="J239" s="37"/>
      <c r="K239" s="37"/>
      <c r="L239" s="38"/>
      <c r="M239" s="189"/>
      <c r="N239" s="190"/>
      <c r="O239" s="76"/>
      <c r="P239" s="76"/>
      <c r="Q239" s="76"/>
      <c r="R239" s="76"/>
      <c r="S239" s="76"/>
      <c r="T239" s="77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8" t="s">
        <v>128</v>
      </c>
      <c r="AU239" s="18" t="s">
        <v>81</v>
      </c>
    </row>
    <row r="240" s="13" customFormat="1">
      <c r="A240" s="13"/>
      <c r="B240" s="191"/>
      <c r="C240" s="13"/>
      <c r="D240" s="186" t="s">
        <v>130</v>
      </c>
      <c r="E240" s="192" t="s">
        <v>1</v>
      </c>
      <c r="F240" s="193" t="s">
        <v>521</v>
      </c>
      <c r="G240" s="13"/>
      <c r="H240" s="194">
        <v>1003.359</v>
      </c>
      <c r="I240" s="195"/>
      <c r="J240" s="13"/>
      <c r="K240" s="13"/>
      <c r="L240" s="191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130</v>
      </c>
      <c r="AU240" s="192" t="s">
        <v>81</v>
      </c>
      <c r="AV240" s="13" t="s">
        <v>83</v>
      </c>
      <c r="AW240" s="13" t="s">
        <v>30</v>
      </c>
      <c r="AX240" s="13" t="s">
        <v>81</v>
      </c>
      <c r="AY240" s="192" t="s">
        <v>119</v>
      </c>
    </row>
    <row r="241" s="2" customFormat="1" ht="55.5" customHeight="1">
      <c r="A241" s="37"/>
      <c r="B241" s="171"/>
      <c r="C241" s="172" t="s">
        <v>260</v>
      </c>
      <c r="D241" s="172" t="s">
        <v>122</v>
      </c>
      <c r="E241" s="173" t="s">
        <v>357</v>
      </c>
      <c r="F241" s="174" t="s">
        <v>358</v>
      </c>
      <c r="G241" s="175" t="s">
        <v>136</v>
      </c>
      <c r="H241" s="176">
        <v>12.292999999999999</v>
      </c>
      <c r="I241" s="177"/>
      <c r="J241" s="178">
        <f>ROUND(I241*H241,2)</f>
        <v>0</v>
      </c>
      <c r="K241" s="179"/>
      <c r="L241" s="38"/>
      <c r="M241" s="180" t="s">
        <v>1</v>
      </c>
      <c r="N241" s="181" t="s">
        <v>38</v>
      </c>
      <c r="O241" s="76"/>
      <c r="P241" s="182">
        <f>O241*H241</f>
        <v>0</v>
      </c>
      <c r="Q241" s="182">
        <v>0</v>
      </c>
      <c r="R241" s="182">
        <f>Q241*H241</f>
        <v>0</v>
      </c>
      <c r="S241" s="182">
        <v>0</v>
      </c>
      <c r="T241" s="18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4" t="s">
        <v>346</v>
      </c>
      <c r="AT241" s="184" t="s">
        <v>122</v>
      </c>
      <c r="AU241" s="184" t="s">
        <v>81</v>
      </c>
      <c r="AY241" s="18" t="s">
        <v>119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81</v>
      </c>
      <c r="BK241" s="185">
        <f>ROUND(I241*H241,2)</f>
        <v>0</v>
      </c>
      <c r="BL241" s="18" t="s">
        <v>346</v>
      </c>
      <c r="BM241" s="184" t="s">
        <v>522</v>
      </c>
    </row>
    <row r="242" s="2" customFormat="1">
      <c r="A242" s="37"/>
      <c r="B242" s="38"/>
      <c r="C242" s="37"/>
      <c r="D242" s="186" t="s">
        <v>128</v>
      </c>
      <c r="E242" s="37"/>
      <c r="F242" s="187" t="s">
        <v>360</v>
      </c>
      <c r="G242" s="37"/>
      <c r="H242" s="37"/>
      <c r="I242" s="188"/>
      <c r="J242" s="37"/>
      <c r="K242" s="37"/>
      <c r="L242" s="38"/>
      <c r="M242" s="189"/>
      <c r="N242" s="190"/>
      <c r="O242" s="76"/>
      <c r="P242" s="76"/>
      <c r="Q242" s="76"/>
      <c r="R242" s="76"/>
      <c r="S242" s="76"/>
      <c r="T242" s="77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8" t="s">
        <v>128</v>
      </c>
      <c r="AU242" s="18" t="s">
        <v>81</v>
      </c>
    </row>
    <row r="243" s="13" customFormat="1">
      <c r="A243" s="13"/>
      <c r="B243" s="191"/>
      <c r="C243" s="13"/>
      <c r="D243" s="186" t="s">
        <v>130</v>
      </c>
      <c r="E243" s="192" t="s">
        <v>1</v>
      </c>
      <c r="F243" s="193" t="s">
        <v>523</v>
      </c>
      <c r="G243" s="13"/>
      <c r="H243" s="194">
        <v>12.292999999999999</v>
      </c>
      <c r="I243" s="195"/>
      <c r="J243" s="13"/>
      <c r="K243" s="13"/>
      <c r="L243" s="191"/>
      <c r="M243" s="196"/>
      <c r="N243" s="197"/>
      <c r="O243" s="197"/>
      <c r="P243" s="197"/>
      <c r="Q243" s="197"/>
      <c r="R243" s="197"/>
      <c r="S243" s="197"/>
      <c r="T243" s="19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2" t="s">
        <v>130</v>
      </c>
      <c r="AU243" s="192" t="s">
        <v>81</v>
      </c>
      <c r="AV243" s="13" t="s">
        <v>83</v>
      </c>
      <c r="AW243" s="13" t="s">
        <v>30</v>
      </c>
      <c r="AX243" s="13" t="s">
        <v>81</v>
      </c>
      <c r="AY243" s="192" t="s">
        <v>119</v>
      </c>
    </row>
    <row r="244" s="2" customFormat="1" ht="21.75" customHeight="1">
      <c r="A244" s="37"/>
      <c r="B244" s="171"/>
      <c r="C244" s="172" t="s">
        <v>267</v>
      </c>
      <c r="D244" s="172" t="s">
        <v>122</v>
      </c>
      <c r="E244" s="173" t="s">
        <v>369</v>
      </c>
      <c r="F244" s="174" t="s">
        <v>370</v>
      </c>
      <c r="G244" s="175" t="s">
        <v>136</v>
      </c>
      <c r="H244" s="176">
        <v>8.1419999999999995</v>
      </c>
      <c r="I244" s="177"/>
      <c r="J244" s="178">
        <f>ROUND(I244*H244,2)</f>
        <v>0</v>
      </c>
      <c r="K244" s="179"/>
      <c r="L244" s="38"/>
      <c r="M244" s="180" t="s">
        <v>1</v>
      </c>
      <c r="N244" s="181" t="s">
        <v>38</v>
      </c>
      <c r="O244" s="76"/>
      <c r="P244" s="182">
        <f>O244*H244</f>
        <v>0</v>
      </c>
      <c r="Q244" s="182">
        <v>0</v>
      </c>
      <c r="R244" s="182">
        <f>Q244*H244</f>
        <v>0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346</v>
      </c>
      <c r="AT244" s="184" t="s">
        <v>122</v>
      </c>
      <c r="AU244" s="184" t="s">
        <v>81</v>
      </c>
      <c r="AY244" s="18" t="s">
        <v>119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81</v>
      </c>
      <c r="BK244" s="185">
        <f>ROUND(I244*H244,2)</f>
        <v>0</v>
      </c>
      <c r="BL244" s="18" t="s">
        <v>346</v>
      </c>
      <c r="BM244" s="184" t="s">
        <v>524</v>
      </c>
    </row>
    <row r="245" s="2" customFormat="1">
      <c r="A245" s="37"/>
      <c r="B245" s="38"/>
      <c r="C245" s="37"/>
      <c r="D245" s="186" t="s">
        <v>128</v>
      </c>
      <c r="E245" s="37"/>
      <c r="F245" s="187" t="s">
        <v>372</v>
      </c>
      <c r="G245" s="37"/>
      <c r="H245" s="37"/>
      <c r="I245" s="188"/>
      <c r="J245" s="37"/>
      <c r="K245" s="37"/>
      <c r="L245" s="38"/>
      <c r="M245" s="189"/>
      <c r="N245" s="190"/>
      <c r="O245" s="76"/>
      <c r="P245" s="76"/>
      <c r="Q245" s="76"/>
      <c r="R245" s="76"/>
      <c r="S245" s="76"/>
      <c r="T245" s="7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128</v>
      </c>
      <c r="AU245" s="18" t="s">
        <v>81</v>
      </c>
    </row>
    <row r="246" s="13" customFormat="1">
      <c r="A246" s="13"/>
      <c r="B246" s="191"/>
      <c r="C246" s="13"/>
      <c r="D246" s="186" t="s">
        <v>130</v>
      </c>
      <c r="E246" s="192" t="s">
        <v>1</v>
      </c>
      <c r="F246" s="193" t="s">
        <v>525</v>
      </c>
      <c r="G246" s="13"/>
      <c r="H246" s="194">
        <v>8.1419999999999995</v>
      </c>
      <c r="I246" s="195"/>
      <c r="J246" s="13"/>
      <c r="K246" s="13"/>
      <c r="L246" s="191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130</v>
      </c>
      <c r="AU246" s="192" t="s">
        <v>81</v>
      </c>
      <c r="AV246" s="13" t="s">
        <v>83</v>
      </c>
      <c r="AW246" s="13" t="s">
        <v>30</v>
      </c>
      <c r="AX246" s="13" t="s">
        <v>81</v>
      </c>
      <c r="AY246" s="192" t="s">
        <v>119</v>
      </c>
    </row>
    <row r="247" s="2" customFormat="1" ht="16.5" customHeight="1">
      <c r="A247" s="37"/>
      <c r="B247" s="171"/>
      <c r="C247" s="172" t="s">
        <v>272</v>
      </c>
      <c r="D247" s="172" t="s">
        <v>122</v>
      </c>
      <c r="E247" s="173" t="s">
        <v>402</v>
      </c>
      <c r="F247" s="174" t="s">
        <v>403</v>
      </c>
      <c r="G247" s="175" t="s">
        <v>136</v>
      </c>
      <c r="H247" s="176">
        <v>0.042000000000000003</v>
      </c>
      <c r="I247" s="177"/>
      <c r="J247" s="178">
        <f>ROUND(I247*H247,2)</f>
        <v>0</v>
      </c>
      <c r="K247" s="179"/>
      <c r="L247" s="38"/>
      <c r="M247" s="180" t="s">
        <v>1</v>
      </c>
      <c r="N247" s="181" t="s">
        <v>38</v>
      </c>
      <c r="O247" s="76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346</v>
      </c>
      <c r="AT247" s="184" t="s">
        <v>122</v>
      </c>
      <c r="AU247" s="184" t="s">
        <v>81</v>
      </c>
      <c r="AY247" s="18" t="s">
        <v>119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81</v>
      </c>
      <c r="BK247" s="185">
        <f>ROUND(I247*H247,2)</f>
        <v>0</v>
      </c>
      <c r="BL247" s="18" t="s">
        <v>346</v>
      </c>
      <c r="BM247" s="184" t="s">
        <v>526</v>
      </c>
    </row>
    <row r="248" s="2" customFormat="1">
      <c r="A248" s="37"/>
      <c r="B248" s="38"/>
      <c r="C248" s="37"/>
      <c r="D248" s="186" t="s">
        <v>128</v>
      </c>
      <c r="E248" s="37"/>
      <c r="F248" s="187" t="s">
        <v>405</v>
      </c>
      <c r="G248" s="37"/>
      <c r="H248" s="37"/>
      <c r="I248" s="188"/>
      <c r="J248" s="37"/>
      <c r="K248" s="37"/>
      <c r="L248" s="38"/>
      <c r="M248" s="189"/>
      <c r="N248" s="190"/>
      <c r="O248" s="76"/>
      <c r="P248" s="76"/>
      <c r="Q248" s="76"/>
      <c r="R248" s="76"/>
      <c r="S248" s="76"/>
      <c r="T248" s="77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128</v>
      </c>
      <c r="AU248" s="18" t="s">
        <v>81</v>
      </c>
    </row>
    <row r="249" s="13" customFormat="1">
      <c r="A249" s="13"/>
      <c r="B249" s="191"/>
      <c r="C249" s="13"/>
      <c r="D249" s="186" t="s">
        <v>130</v>
      </c>
      <c r="E249" s="192" t="s">
        <v>1</v>
      </c>
      <c r="F249" s="193" t="s">
        <v>527</v>
      </c>
      <c r="G249" s="13"/>
      <c r="H249" s="194">
        <v>0.042000000000000003</v>
      </c>
      <c r="I249" s="195"/>
      <c r="J249" s="13"/>
      <c r="K249" s="13"/>
      <c r="L249" s="191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130</v>
      </c>
      <c r="AU249" s="192" t="s">
        <v>81</v>
      </c>
      <c r="AV249" s="13" t="s">
        <v>83</v>
      </c>
      <c r="AW249" s="13" t="s">
        <v>30</v>
      </c>
      <c r="AX249" s="13" t="s">
        <v>81</v>
      </c>
      <c r="AY249" s="192" t="s">
        <v>119</v>
      </c>
    </row>
    <row r="250" s="2" customFormat="1" ht="6.96" customHeight="1">
      <c r="A250" s="37"/>
      <c r="B250" s="59"/>
      <c r="C250" s="60"/>
      <c r="D250" s="60"/>
      <c r="E250" s="60"/>
      <c r="F250" s="60"/>
      <c r="G250" s="60"/>
      <c r="H250" s="60"/>
      <c r="I250" s="60"/>
      <c r="J250" s="60"/>
      <c r="K250" s="60"/>
      <c r="L250" s="38"/>
      <c r="M250" s="37"/>
      <c r="O250" s="37"/>
      <c r="P250" s="37"/>
      <c r="Q250" s="37"/>
      <c r="R250" s="37"/>
      <c r="S250" s="37"/>
      <c r="T250" s="37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</row>
  </sheetData>
  <autoFilter ref="C118:K2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Oprava přejezdu P3675 v km 210,726 na trati Dobronín - Šlapanov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528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ROUND(J120,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ROUND((SUM(BE120:BE212)),  2)</f>
        <v>0</v>
      </c>
      <c r="G33" s="37"/>
      <c r="H33" s="37"/>
      <c r="I33" s="127">
        <v>0.20999999999999999</v>
      </c>
      <c r="J33" s="126">
        <f>ROUND(((SUM(BE120:BE212))*I33),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ROUND((SUM(BF120:BF212)),  2)</f>
        <v>0</v>
      </c>
      <c r="G34" s="37"/>
      <c r="H34" s="37"/>
      <c r="I34" s="127">
        <v>0.14999999999999999</v>
      </c>
      <c r="J34" s="126">
        <f>ROUND(((SUM(BF120:BF212))*I34),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ROUND((SUM(BG120:BG212)),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ROUND((SUM(BH120:BH212)),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ROUND((SUM(BI120:BI212)),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Oprava přejezdu P3675 v km 210,726 na trati Dobronín - Šlapanov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2021-1-2 - Oprava přejezdu v km 214,503 P3677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26. 1. 2021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J120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J121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J122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103</v>
      </c>
      <c r="E99" s="141"/>
      <c r="F99" s="141"/>
      <c r="G99" s="141"/>
      <c r="H99" s="141"/>
      <c r="I99" s="141"/>
      <c r="J99" s="142">
        <f>J180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529</v>
      </c>
      <c r="E100" s="141"/>
      <c r="F100" s="141"/>
      <c r="G100" s="141"/>
      <c r="H100" s="141"/>
      <c r="I100" s="141"/>
      <c r="J100" s="142">
        <f>J198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7"/>
      <c r="D101" s="37"/>
      <c r="E101" s="37"/>
      <c r="F101" s="37"/>
      <c r="G101" s="37"/>
      <c r="H101" s="37"/>
      <c r="I101" s="37"/>
      <c r="J101" s="37"/>
      <c r="K101" s="37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59"/>
      <c r="C102" s="60"/>
      <c r="D102" s="60"/>
      <c r="E102" s="60"/>
      <c r="F102" s="60"/>
      <c r="G102" s="60"/>
      <c r="H102" s="60"/>
      <c r="I102" s="60"/>
      <c r="J102" s="60"/>
      <c r="K102" s="60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104</v>
      </c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7"/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7"/>
      <c r="D110" s="37"/>
      <c r="E110" s="120" t="str">
        <f>E7</f>
        <v>Oprava přejezdu P3675 v km 210,726 na trati Dobronín - Šlapanov</v>
      </c>
      <c r="F110" s="31"/>
      <c r="G110" s="31"/>
      <c r="H110" s="31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94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7"/>
      <c r="D112" s="37"/>
      <c r="E112" s="66" t="str">
        <f>E9</f>
        <v>2021-1-2 - Oprava přejezdu v km 214,503 P3677</v>
      </c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7"/>
      <c r="E114" s="37"/>
      <c r="F114" s="26" t="str">
        <f>F12</f>
        <v xml:space="preserve"> </v>
      </c>
      <c r="G114" s="37"/>
      <c r="H114" s="37"/>
      <c r="I114" s="31" t="s">
        <v>22</v>
      </c>
      <c r="J114" s="68" t="str">
        <f>IF(J12="","",J12)</f>
        <v>26. 1. 2021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7"/>
      <c r="E116" s="37"/>
      <c r="F116" s="26" t="str">
        <f>E15</f>
        <v xml:space="preserve"> </v>
      </c>
      <c r="G116" s="37"/>
      <c r="H116" s="37"/>
      <c r="I116" s="31" t="s">
        <v>29</v>
      </c>
      <c r="J116" s="35" t="str">
        <f>E21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7"/>
      <c r="E117" s="37"/>
      <c r="F117" s="26" t="str">
        <f>IF(E18="","",E18)</f>
        <v>Vyplň údaj</v>
      </c>
      <c r="G117" s="37"/>
      <c r="H117" s="37"/>
      <c r="I117" s="31" t="s">
        <v>31</v>
      </c>
      <c r="J117" s="35" t="str">
        <f>E24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47"/>
      <c r="B119" s="148"/>
      <c r="C119" s="149" t="s">
        <v>105</v>
      </c>
      <c r="D119" s="150" t="s">
        <v>58</v>
      </c>
      <c r="E119" s="150" t="s">
        <v>54</v>
      </c>
      <c r="F119" s="150" t="s">
        <v>55</v>
      </c>
      <c r="G119" s="150" t="s">
        <v>106</v>
      </c>
      <c r="H119" s="150" t="s">
        <v>107</v>
      </c>
      <c r="I119" s="150" t="s">
        <v>108</v>
      </c>
      <c r="J119" s="151" t="s">
        <v>98</v>
      </c>
      <c r="K119" s="152" t="s">
        <v>109</v>
      </c>
      <c r="L119" s="153"/>
      <c r="M119" s="85" t="s">
        <v>1</v>
      </c>
      <c r="N119" s="86" t="s">
        <v>37</v>
      </c>
      <c r="O119" s="86" t="s">
        <v>110</v>
      </c>
      <c r="P119" s="86" t="s">
        <v>111</v>
      </c>
      <c r="Q119" s="86" t="s">
        <v>112</v>
      </c>
      <c r="R119" s="86" t="s">
        <v>113</v>
      </c>
      <c r="S119" s="86" t="s">
        <v>114</v>
      </c>
      <c r="T119" s="87" t="s">
        <v>115</v>
      </c>
      <c r="U119" s="147"/>
      <c r="V119" s="147"/>
      <c r="W119" s="147"/>
      <c r="X119" s="147"/>
      <c r="Y119" s="147"/>
      <c r="Z119" s="147"/>
      <c r="AA119" s="147"/>
      <c r="AB119" s="147"/>
      <c r="AC119" s="147"/>
      <c r="AD119" s="147"/>
      <c r="AE119" s="147"/>
    </row>
    <row r="120" s="2" customFormat="1" ht="22.8" customHeight="1">
      <c r="A120" s="37"/>
      <c r="B120" s="38"/>
      <c r="C120" s="92" t="s">
        <v>116</v>
      </c>
      <c r="D120" s="37"/>
      <c r="E120" s="37"/>
      <c r="F120" s="37"/>
      <c r="G120" s="37"/>
      <c r="H120" s="37"/>
      <c r="I120" s="37"/>
      <c r="J120" s="154">
        <f>BK120</f>
        <v>0</v>
      </c>
      <c r="K120" s="37"/>
      <c r="L120" s="38"/>
      <c r="M120" s="88"/>
      <c r="N120" s="72"/>
      <c r="O120" s="89"/>
      <c r="P120" s="155">
        <f>P121+P180+P198</f>
        <v>0</v>
      </c>
      <c r="Q120" s="89"/>
      <c r="R120" s="155">
        <f>R121+R180+R198</f>
        <v>36.499520000000004</v>
      </c>
      <c r="S120" s="89"/>
      <c r="T120" s="156">
        <f>T121+T180+T198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72</v>
      </c>
      <c r="AU120" s="18" t="s">
        <v>100</v>
      </c>
      <c r="BK120" s="157">
        <f>BK121+BK180+BK198</f>
        <v>0</v>
      </c>
    </row>
    <row r="121" s="12" customFormat="1" ht="25.92" customHeight="1">
      <c r="A121" s="12"/>
      <c r="B121" s="158"/>
      <c r="C121" s="12"/>
      <c r="D121" s="159" t="s">
        <v>72</v>
      </c>
      <c r="E121" s="160" t="s">
        <v>117</v>
      </c>
      <c r="F121" s="160" t="s">
        <v>118</v>
      </c>
      <c r="G121" s="12"/>
      <c r="H121" s="12"/>
      <c r="I121" s="161"/>
      <c r="J121" s="162">
        <f>BK121</f>
        <v>0</v>
      </c>
      <c r="K121" s="12"/>
      <c r="L121" s="158"/>
      <c r="M121" s="163"/>
      <c r="N121" s="164"/>
      <c r="O121" s="164"/>
      <c r="P121" s="165">
        <f>P122</f>
        <v>0</v>
      </c>
      <c r="Q121" s="164"/>
      <c r="R121" s="165">
        <f>R122</f>
        <v>36.499520000000004</v>
      </c>
      <c r="S121" s="164"/>
      <c r="T121" s="166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81</v>
      </c>
      <c r="AT121" s="167" t="s">
        <v>72</v>
      </c>
      <c r="AU121" s="167" t="s">
        <v>73</v>
      </c>
      <c r="AY121" s="159" t="s">
        <v>119</v>
      </c>
      <c r="BK121" s="168">
        <f>BK122</f>
        <v>0</v>
      </c>
    </row>
    <row r="122" s="12" customFormat="1" ht="22.8" customHeight="1">
      <c r="A122" s="12"/>
      <c r="B122" s="158"/>
      <c r="C122" s="12"/>
      <c r="D122" s="159" t="s">
        <v>72</v>
      </c>
      <c r="E122" s="169" t="s">
        <v>120</v>
      </c>
      <c r="F122" s="169" t="s">
        <v>121</v>
      </c>
      <c r="G122" s="12"/>
      <c r="H122" s="12"/>
      <c r="I122" s="161"/>
      <c r="J122" s="170">
        <f>BK122</f>
        <v>0</v>
      </c>
      <c r="K122" s="12"/>
      <c r="L122" s="158"/>
      <c r="M122" s="163"/>
      <c r="N122" s="164"/>
      <c r="O122" s="164"/>
      <c r="P122" s="165">
        <f>SUM(P123:P179)</f>
        <v>0</v>
      </c>
      <c r="Q122" s="164"/>
      <c r="R122" s="165">
        <f>SUM(R123:R179)</f>
        <v>36.499520000000004</v>
      </c>
      <c r="S122" s="164"/>
      <c r="T122" s="166">
        <f>SUM(T123:T179)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81</v>
      </c>
      <c r="AT122" s="167" t="s">
        <v>72</v>
      </c>
      <c r="AU122" s="167" t="s">
        <v>81</v>
      </c>
      <c r="AY122" s="159" t="s">
        <v>119</v>
      </c>
      <c r="BK122" s="168">
        <f>SUM(BK123:BK179)</f>
        <v>0</v>
      </c>
    </row>
    <row r="123" s="2" customFormat="1" ht="21.75" customHeight="1">
      <c r="A123" s="37"/>
      <c r="B123" s="171"/>
      <c r="C123" s="172" t="s">
        <v>81</v>
      </c>
      <c r="D123" s="172" t="s">
        <v>122</v>
      </c>
      <c r="E123" s="173" t="s">
        <v>149</v>
      </c>
      <c r="F123" s="174" t="s">
        <v>150</v>
      </c>
      <c r="G123" s="175" t="s">
        <v>125</v>
      </c>
      <c r="H123" s="176">
        <v>14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38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126</v>
      </c>
      <c r="AT123" s="184" t="s">
        <v>122</v>
      </c>
      <c r="AU123" s="184" t="s">
        <v>83</v>
      </c>
      <c r="AY123" s="18" t="s">
        <v>119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81</v>
      </c>
      <c r="BK123" s="185">
        <f>ROUND(I123*H123,2)</f>
        <v>0</v>
      </c>
      <c r="BL123" s="18" t="s">
        <v>126</v>
      </c>
      <c r="BM123" s="184" t="s">
        <v>530</v>
      </c>
    </row>
    <row r="124" s="2" customFormat="1">
      <c r="A124" s="37"/>
      <c r="B124" s="38"/>
      <c r="C124" s="37"/>
      <c r="D124" s="186" t="s">
        <v>128</v>
      </c>
      <c r="E124" s="37"/>
      <c r="F124" s="187" t="s">
        <v>152</v>
      </c>
      <c r="G124" s="37"/>
      <c r="H124" s="37"/>
      <c r="I124" s="188"/>
      <c r="J124" s="37"/>
      <c r="K124" s="37"/>
      <c r="L124" s="38"/>
      <c r="M124" s="189"/>
      <c r="N124" s="190"/>
      <c r="O124" s="76"/>
      <c r="P124" s="76"/>
      <c r="Q124" s="76"/>
      <c r="R124" s="76"/>
      <c r="S124" s="76"/>
      <c r="T124" s="7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128</v>
      </c>
      <c r="AU124" s="18" t="s">
        <v>83</v>
      </c>
    </row>
    <row r="125" s="13" customFormat="1">
      <c r="A125" s="13"/>
      <c r="B125" s="191"/>
      <c r="C125" s="13"/>
      <c r="D125" s="186" t="s">
        <v>130</v>
      </c>
      <c r="E125" s="192" t="s">
        <v>1</v>
      </c>
      <c r="F125" s="193" t="s">
        <v>531</v>
      </c>
      <c r="G125" s="13"/>
      <c r="H125" s="194">
        <v>14</v>
      </c>
      <c r="I125" s="195"/>
      <c r="J125" s="13"/>
      <c r="K125" s="13"/>
      <c r="L125" s="191"/>
      <c r="M125" s="196"/>
      <c r="N125" s="197"/>
      <c r="O125" s="197"/>
      <c r="P125" s="197"/>
      <c r="Q125" s="197"/>
      <c r="R125" s="197"/>
      <c r="S125" s="197"/>
      <c r="T125" s="19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92" t="s">
        <v>130</v>
      </c>
      <c r="AU125" s="192" t="s">
        <v>83</v>
      </c>
      <c r="AV125" s="13" t="s">
        <v>83</v>
      </c>
      <c r="AW125" s="13" t="s">
        <v>30</v>
      </c>
      <c r="AX125" s="13" t="s">
        <v>81</v>
      </c>
      <c r="AY125" s="192" t="s">
        <v>119</v>
      </c>
    </row>
    <row r="126" s="2" customFormat="1" ht="16.5" customHeight="1">
      <c r="A126" s="37"/>
      <c r="B126" s="171"/>
      <c r="C126" s="172" t="s">
        <v>83</v>
      </c>
      <c r="D126" s="172" t="s">
        <v>122</v>
      </c>
      <c r="E126" s="173" t="s">
        <v>155</v>
      </c>
      <c r="F126" s="174" t="s">
        <v>156</v>
      </c>
      <c r="G126" s="175" t="s">
        <v>125</v>
      </c>
      <c r="H126" s="176">
        <v>14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38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126</v>
      </c>
      <c r="AT126" s="184" t="s">
        <v>122</v>
      </c>
      <c r="AU126" s="184" t="s">
        <v>83</v>
      </c>
      <c r="AY126" s="18" t="s">
        <v>119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81</v>
      </c>
      <c r="BK126" s="185">
        <f>ROUND(I126*H126,2)</f>
        <v>0</v>
      </c>
      <c r="BL126" s="18" t="s">
        <v>126</v>
      </c>
      <c r="BM126" s="184" t="s">
        <v>532</v>
      </c>
    </row>
    <row r="127" s="2" customFormat="1">
      <c r="A127" s="37"/>
      <c r="B127" s="38"/>
      <c r="C127" s="37"/>
      <c r="D127" s="186" t="s">
        <v>128</v>
      </c>
      <c r="E127" s="37"/>
      <c r="F127" s="187" t="s">
        <v>158</v>
      </c>
      <c r="G127" s="37"/>
      <c r="H127" s="37"/>
      <c r="I127" s="188"/>
      <c r="J127" s="37"/>
      <c r="K127" s="37"/>
      <c r="L127" s="38"/>
      <c r="M127" s="189"/>
      <c r="N127" s="190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128</v>
      </c>
      <c r="AU127" s="18" t="s">
        <v>83</v>
      </c>
    </row>
    <row r="128" s="2" customFormat="1" ht="16.5" customHeight="1">
      <c r="A128" s="37"/>
      <c r="B128" s="171"/>
      <c r="C128" s="207" t="s">
        <v>140</v>
      </c>
      <c r="D128" s="207" t="s">
        <v>133</v>
      </c>
      <c r="E128" s="208" t="s">
        <v>146</v>
      </c>
      <c r="F128" s="209" t="s">
        <v>135</v>
      </c>
      <c r="G128" s="210" t="s">
        <v>136</v>
      </c>
      <c r="H128" s="211">
        <v>25.199999999999999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76"/>
      <c r="P128" s="182">
        <f>O128*H128</f>
        <v>0</v>
      </c>
      <c r="Q128" s="182">
        <v>1</v>
      </c>
      <c r="R128" s="182">
        <f>Q128*H128</f>
        <v>25.199999999999999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137</v>
      </c>
      <c r="AT128" s="184" t="s">
        <v>133</v>
      </c>
      <c r="AU128" s="184" t="s">
        <v>83</v>
      </c>
      <c r="AY128" s="18" t="s">
        <v>119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81</v>
      </c>
      <c r="BK128" s="185">
        <f>ROUND(I128*H128,2)</f>
        <v>0</v>
      </c>
      <c r="BL128" s="18" t="s">
        <v>126</v>
      </c>
      <c r="BM128" s="184" t="s">
        <v>533</v>
      </c>
    </row>
    <row r="129" s="2" customFormat="1">
      <c r="A129" s="37"/>
      <c r="B129" s="38"/>
      <c r="C129" s="37"/>
      <c r="D129" s="186" t="s">
        <v>128</v>
      </c>
      <c r="E129" s="37"/>
      <c r="F129" s="187" t="s">
        <v>135</v>
      </c>
      <c r="G129" s="37"/>
      <c r="H129" s="37"/>
      <c r="I129" s="188"/>
      <c r="J129" s="37"/>
      <c r="K129" s="37"/>
      <c r="L129" s="38"/>
      <c r="M129" s="189"/>
      <c r="N129" s="190"/>
      <c r="O129" s="76"/>
      <c r="P129" s="76"/>
      <c r="Q129" s="76"/>
      <c r="R129" s="76"/>
      <c r="S129" s="76"/>
      <c r="T129" s="7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128</v>
      </c>
      <c r="AU129" s="18" t="s">
        <v>83</v>
      </c>
    </row>
    <row r="130" s="13" customFormat="1">
      <c r="A130" s="13"/>
      <c r="B130" s="191"/>
      <c r="C130" s="13"/>
      <c r="D130" s="186" t="s">
        <v>130</v>
      </c>
      <c r="E130" s="192" t="s">
        <v>1</v>
      </c>
      <c r="F130" s="193" t="s">
        <v>534</v>
      </c>
      <c r="G130" s="13"/>
      <c r="H130" s="194">
        <v>25.199999999999999</v>
      </c>
      <c r="I130" s="195"/>
      <c r="J130" s="13"/>
      <c r="K130" s="13"/>
      <c r="L130" s="191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130</v>
      </c>
      <c r="AU130" s="192" t="s">
        <v>83</v>
      </c>
      <c r="AV130" s="13" t="s">
        <v>83</v>
      </c>
      <c r="AW130" s="13" t="s">
        <v>30</v>
      </c>
      <c r="AX130" s="13" t="s">
        <v>73</v>
      </c>
      <c r="AY130" s="192" t="s">
        <v>119</v>
      </c>
    </row>
    <row r="131" s="14" customFormat="1">
      <c r="A131" s="14"/>
      <c r="B131" s="199"/>
      <c r="C131" s="14"/>
      <c r="D131" s="186" t="s">
        <v>130</v>
      </c>
      <c r="E131" s="200" t="s">
        <v>1</v>
      </c>
      <c r="F131" s="201" t="s">
        <v>132</v>
      </c>
      <c r="G131" s="14"/>
      <c r="H131" s="202">
        <v>25.199999999999999</v>
      </c>
      <c r="I131" s="203"/>
      <c r="J131" s="14"/>
      <c r="K131" s="14"/>
      <c r="L131" s="199"/>
      <c r="M131" s="204"/>
      <c r="N131" s="205"/>
      <c r="O131" s="205"/>
      <c r="P131" s="205"/>
      <c r="Q131" s="205"/>
      <c r="R131" s="205"/>
      <c r="S131" s="205"/>
      <c r="T131" s="20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0" t="s">
        <v>130</v>
      </c>
      <c r="AU131" s="200" t="s">
        <v>83</v>
      </c>
      <c r="AV131" s="14" t="s">
        <v>126</v>
      </c>
      <c r="AW131" s="14" t="s">
        <v>30</v>
      </c>
      <c r="AX131" s="14" t="s">
        <v>81</v>
      </c>
      <c r="AY131" s="200" t="s">
        <v>119</v>
      </c>
    </row>
    <row r="132" s="2" customFormat="1" ht="21.75" customHeight="1">
      <c r="A132" s="37"/>
      <c r="B132" s="171"/>
      <c r="C132" s="172" t="s">
        <v>126</v>
      </c>
      <c r="D132" s="172" t="s">
        <v>122</v>
      </c>
      <c r="E132" s="173" t="s">
        <v>535</v>
      </c>
      <c r="F132" s="174" t="s">
        <v>536</v>
      </c>
      <c r="G132" s="175" t="s">
        <v>169</v>
      </c>
      <c r="H132" s="176">
        <v>0.0060000000000000001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38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126</v>
      </c>
      <c r="AT132" s="184" t="s">
        <v>122</v>
      </c>
      <c r="AU132" s="184" t="s">
        <v>83</v>
      </c>
      <c r="AY132" s="18" t="s">
        <v>119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81</v>
      </c>
      <c r="BK132" s="185">
        <f>ROUND(I132*H132,2)</f>
        <v>0</v>
      </c>
      <c r="BL132" s="18" t="s">
        <v>126</v>
      </c>
      <c r="BM132" s="184" t="s">
        <v>537</v>
      </c>
    </row>
    <row r="133" s="2" customFormat="1">
      <c r="A133" s="37"/>
      <c r="B133" s="38"/>
      <c r="C133" s="37"/>
      <c r="D133" s="186" t="s">
        <v>128</v>
      </c>
      <c r="E133" s="37"/>
      <c r="F133" s="187" t="s">
        <v>538</v>
      </c>
      <c r="G133" s="37"/>
      <c r="H133" s="37"/>
      <c r="I133" s="188"/>
      <c r="J133" s="37"/>
      <c r="K133" s="37"/>
      <c r="L133" s="38"/>
      <c r="M133" s="189"/>
      <c r="N133" s="190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128</v>
      </c>
      <c r="AU133" s="18" t="s">
        <v>83</v>
      </c>
    </row>
    <row r="134" s="2" customFormat="1" ht="21.75" customHeight="1">
      <c r="A134" s="37"/>
      <c r="B134" s="171"/>
      <c r="C134" s="207" t="s">
        <v>120</v>
      </c>
      <c r="D134" s="207" t="s">
        <v>133</v>
      </c>
      <c r="E134" s="208" t="s">
        <v>539</v>
      </c>
      <c r="F134" s="209" t="s">
        <v>540</v>
      </c>
      <c r="G134" s="210" t="s">
        <v>195</v>
      </c>
      <c r="H134" s="211">
        <v>11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76"/>
      <c r="P134" s="182">
        <f>O134*H134</f>
        <v>0</v>
      </c>
      <c r="Q134" s="182">
        <v>0.11885</v>
      </c>
      <c r="R134" s="182">
        <f>Q134*H134</f>
        <v>1.30735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137</v>
      </c>
      <c r="AT134" s="184" t="s">
        <v>133</v>
      </c>
      <c r="AU134" s="184" t="s">
        <v>83</v>
      </c>
      <c r="AY134" s="18" t="s">
        <v>119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81</v>
      </c>
      <c r="BK134" s="185">
        <f>ROUND(I134*H134,2)</f>
        <v>0</v>
      </c>
      <c r="BL134" s="18" t="s">
        <v>126</v>
      </c>
      <c r="BM134" s="184" t="s">
        <v>541</v>
      </c>
    </row>
    <row r="135" s="2" customFormat="1">
      <c r="A135" s="37"/>
      <c r="B135" s="38"/>
      <c r="C135" s="37"/>
      <c r="D135" s="186" t="s">
        <v>128</v>
      </c>
      <c r="E135" s="37"/>
      <c r="F135" s="187" t="s">
        <v>540</v>
      </c>
      <c r="G135" s="37"/>
      <c r="H135" s="37"/>
      <c r="I135" s="188"/>
      <c r="J135" s="37"/>
      <c r="K135" s="37"/>
      <c r="L135" s="38"/>
      <c r="M135" s="189"/>
      <c r="N135" s="190"/>
      <c r="O135" s="76"/>
      <c r="P135" s="76"/>
      <c r="Q135" s="76"/>
      <c r="R135" s="76"/>
      <c r="S135" s="76"/>
      <c r="T135" s="7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128</v>
      </c>
      <c r="AU135" s="18" t="s">
        <v>83</v>
      </c>
    </row>
    <row r="136" s="2" customFormat="1" ht="21.75" customHeight="1">
      <c r="A136" s="37"/>
      <c r="B136" s="171"/>
      <c r="C136" s="207" t="s">
        <v>154</v>
      </c>
      <c r="D136" s="207" t="s">
        <v>133</v>
      </c>
      <c r="E136" s="208" t="s">
        <v>542</v>
      </c>
      <c r="F136" s="209" t="s">
        <v>543</v>
      </c>
      <c r="G136" s="210" t="s">
        <v>195</v>
      </c>
      <c r="H136" s="211">
        <v>44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76"/>
      <c r="P136" s="182">
        <f>O136*H136</f>
        <v>0</v>
      </c>
      <c r="Q136" s="182">
        <v>0.00123</v>
      </c>
      <c r="R136" s="182">
        <f>Q136*H136</f>
        <v>0.054120000000000001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137</v>
      </c>
      <c r="AT136" s="184" t="s">
        <v>133</v>
      </c>
      <c r="AU136" s="184" t="s">
        <v>83</v>
      </c>
      <c r="AY136" s="18" t="s">
        <v>119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126</v>
      </c>
      <c r="BM136" s="184" t="s">
        <v>544</v>
      </c>
    </row>
    <row r="137" s="2" customFormat="1">
      <c r="A137" s="37"/>
      <c r="B137" s="38"/>
      <c r="C137" s="37"/>
      <c r="D137" s="186" t="s">
        <v>128</v>
      </c>
      <c r="E137" s="37"/>
      <c r="F137" s="187" t="s">
        <v>543</v>
      </c>
      <c r="G137" s="37"/>
      <c r="H137" s="37"/>
      <c r="I137" s="188"/>
      <c r="J137" s="37"/>
      <c r="K137" s="37"/>
      <c r="L137" s="38"/>
      <c r="M137" s="189"/>
      <c r="N137" s="190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128</v>
      </c>
      <c r="AU137" s="18" t="s">
        <v>83</v>
      </c>
    </row>
    <row r="138" s="2" customFormat="1" ht="21.75" customHeight="1">
      <c r="A138" s="37"/>
      <c r="B138" s="171"/>
      <c r="C138" s="207" t="s">
        <v>159</v>
      </c>
      <c r="D138" s="207" t="s">
        <v>133</v>
      </c>
      <c r="E138" s="208" t="s">
        <v>193</v>
      </c>
      <c r="F138" s="209" t="s">
        <v>194</v>
      </c>
      <c r="G138" s="210" t="s">
        <v>195</v>
      </c>
      <c r="H138" s="211">
        <v>126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76"/>
      <c r="P138" s="182">
        <f>O138*H138</f>
        <v>0</v>
      </c>
      <c r="Q138" s="182">
        <v>0.00018000000000000001</v>
      </c>
      <c r="R138" s="182">
        <f>Q138*H138</f>
        <v>0.022680000000000002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137</v>
      </c>
      <c r="AT138" s="184" t="s">
        <v>133</v>
      </c>
      <c r="AU138" s="184" t="s">
        <v>83</v>
      </c>
      <c r="AY138" s="18" t="s">
        <v>119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81</v>
      </c>
      <c r="BK138" s="185">
        <f>ROUND(I138*H138,2)</f>
        <v>0</v>
      </c>
      <c r="BL138" s="18" t="s">
        <v>126</v>
      </c>
      <c r="BM138" s="184" t="s">
        <v>545</v>
      </c>
    </row>
    <row r="139" s="2" customFormat="1">
      <c r="A139" s="37"/>
      <c r="B139" s="38"/>
      <c r="C139" s="37"/>
      <c r="D139" s="186" t="s">
        <v>128</v>
      </c>
      <c r="E139" s="37"/>
      <c r="F139" s="187" t="s">
        <v>194</v>
      </c>
      <c r="G139" s="37"/>
      <c r="H139" s="37"/>
      <c r="I139" s="188"/>
      <c r="J139" s="37"/>
      <c r="K139" s="37"/>
      <c r="L139" s="38"/>
      <c r="M139" s="189"/>
      <c r="N139" s="190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128</v>
      </c>
      <c r="AU139" s="18" t="s">
        <v>83</v>
      </c>
    </row>
    <row r="140" s="2" customFormat="1" ht="21.75" customHeight="1">
      <c r="A140" s="37"/>
      <c r="B140" s="171"/>
      <c r="C140" s="207" t="s">
        <v>137</v>
      </c>
      <c r="D140" s="207" t="s">
        <v>133</v>
      </c>
      <c r="E140" s="208" t="s">
        <v>546</v>
      </c>
      <c r="F140" s="209" t="s">
        <v>547</v>
      </c>
      <c r="G140" s="210" t="s">
        <v>195</v>
      </c>
      <c r="H140" s="211">
        <v>88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76"/>
      <c r="P140" s="182">
        <f>O140*H140</f>
        <v>0</v>
      </c>
      <c r="Q140" s="182">
        <v>0.00051999999999999995</v>
      </c>
      <c r="R140" s="182">
        <f>Q140*H140</f>
        <v>0.045759999999999995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137</v>
      </c>
      <c r="AT140" s="184" t="s">
        <v>133</v>
      </c>
      <c r="AU140" s="184" t="s">
        <v>83</v>
      </c>
      <c r="AY140" s="18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126</v>
      </c>
      <c r="BM140" s="184" t="s">
        <v>548</v>
      </c>
    </row>
    <row r="141" s="2" customFormat="1">
      <c r="A141" s="37"/>
      <c r="B141" s="38"/>
      <c r="C141" s="37"/>
      <c r="D141" s="186" t="s">
        <v>128</v>
      </c>
      <c r="E141" s="37"/>
      <c r="F141" s="187" t="s">
        <v>547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128</v>
      </c>
      <c r="AU141" s="18" t="s">
        <v>83</v>
      </c>
    </row>
    <row r="142" s="2" customFormat="1" ht="21.75" customHeight="1">
      <c r="A142" s="37"/>
      <c r="B142" s="171"/>
      <c r="C142" s="207" t="s">
        <v>166</v>
      </c>
      <c r="D142" s="207" t="s">
        <v>133</v>
      </c>
      <c r="E142" s="208" t="s">
        <v>549</v>
      </c>
      <c r="F142" s="209" t="s">
        <v>550</v>
      </c>
      <c r="G142" s="210" t="s">
        <v>195</v>
      </c>
      <c r="H142" s="211">
        <v>88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76"/>
      <c r="P142" s="182">
        <f>O142*H142</f>
        <v>0</v>
      </c>
      <c r="Q142" s="182">
        <v>9.0000000000000006E-05</v>
      </c>
      <c r="R142" s="182">
        <f>Q142*H142</f>
        <v>0.00792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137</v>
      </c>
      <c r="AT142" s="184" t="s">
        <v>133</v>
      </c>
      <c r="AU142" s="184" t="s">
        <v>83</v>
      </c>
      <c r="AY142" s="18" t="s">
        <v>119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81</v>
      </c>
      <c r="BK142" s="185">
        <f>ROUND(I142*H142,2)</f>
        <v>0</v>
      </c>
      <c r="BL142" s="18" t="s">
        <v>126</v>
      </c>
      <c r="BM142" s="184" t="s">
        <v>551</v>
      </c>
    </row>
    <row r="143" s="2" customFormat="1">
      <c r="A143" s="37"/>
      <c r="B143" s="38"/>
      <c r="C143" s="37"/>
      <c r="D143" s="186" t="s">
        <v>128</v>
      </c>
      <c r="E143" s="37"/>
      <c r="F143" s="187" t="s">
        <v>550</v>
      </c>
      <c r="G143" s="37"/>
      <c r="H143" s="37"/>
      <c r="I143" s="188"/>
      <c r="J143" s="37"/>
      <c r="K143" s="37"/>
      <c r="L143" s="38"/>
      <c r="M143" s="189"/>
      <c r="N143" s="190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128</v>
      </c>
      <c r="AU143" s="18" t="s">
        <v>83</v>
      </c>
    </row>
    <row r="144" s="2" customFormat="1" ht="16.5" customHeight="1">
      <c r="A144" s="37"/>
      <c r="B144" s="171"/>
      <c r="C144" s="207" t="s">
        <v>172</v>
      </c>
      <c r="D144" s="207" t="s">
        <v>133</v>
      </c>
      <c r="E144" s="208" t="s">
        <v>552</v>
      </c>
      <c r="F144" s="209" t="s">
        <v>553</v>
      </c>
      <c r="G144" s="210" t="s">
        <v>195</v>
      </c>
      <c r="H144" s="211">
        <v>22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76"/>
      <c r="P144" s="182">
        <f>O144*H144</f>
        <v>0</v>
      </c>
      <c r="Q144" s="182">
        <v>0.0085199999999999998</v>
      </c>
      <c r="R144" s="182">
        <f>Q144*H144</f>
        <v>0.18744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137</v>
      </c>
      <c r="AT144" s="184" t="s">
        <v>133</v>
      </c>
      <c r="AU144" s="184" t="s">
        <v>83</v>
      </c>
      <c r="AY144" s="18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81</v>
      </c>
      <c r="BK144" s="185">
        <f>ROUND(I144*H144,2)</f>
        <v>0</v>
      </c>
      <c r="BL144" s="18" t="s">
        <v>126</v>
      </c>
      <c r="BM144" s="184" t="s">
        <v>554</v>
      </c>
    </row>
    <row r="145" s="2" customFormat="1">
      <c r="A145" s="37"/>
      <c r="B145" s="38"/>
      <c r="C145" s="37"/>
      <c r="D145" s="186" t="s">
        <v>128</v>
      </c>
      <c r="E145" s="37"/>
      <c r="F145" s="187" t="s">
        <v>553</v>
      </c>
      <c r="G145" s="37"/>
      <c r="H145" s="37"/>
      <c r="I145" s="188"/>
      <c r="J145" s="37"/>
      <c r="K145" s="37"/>
      <c r="L145" s="38"/>
      <c r="M145" s="189"/>
      <c r="N145" s="190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128</v>
      </c>
      <c r="AU145" s="18" t="s">
        <v>83</v>
      </c>
    </row>
    <row r="146" s="2" customFormat="1" ht="21.75" customHeight="1">
      <c r="A146" s="37"/>
      <c r="B146" s="171"/>
      <c r="C146" s="172" t="s">
        <v>177</v>
      </c>
      <c r="D146" s="172" t="s">
        <v>122</v>
      </c>
      <c r="E146" s="173" t="s">
        <v>167</v>
      </c>
      <c r="F146" s="174" t="s">
        <v>168</v>
      </c>
      <c r="G146" s="175" t="s">
        <v>169</v>
      </c>
      <c r="H146" s="176">
        <v>0.0060000000000000001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38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126</v>
      </c>
      <c r="AT146" s="184" t="s">
        <v>122</v>
      </c>
      <c r="AU146" s="184" t="s">
        <v>83</v>
      </c>
      <c r="AY146" s="18" t="s">
        <v>119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81</v>
      </c>
      <c r="BK146" s="185">
        <f>ROUND(I146*H146,2)</f>
        <v>0</v>
      </c>
      <c r="BL146" s="18" t="s">
        <v>126</v>
      </c>
      <c r="BM146" s="184" t="s">
        <v>555</v>
      </c>
    </row>
    <row r="147" s="2" customFormat="1">
      <c r="A147" s="37"/>
      <c r="B147" s="38"/>
      <c r="C147" s="37"/>
      <c r="D147" s="186" t="s">
        <v>128</v>
      </c>
      <c r="E147" s="37"/>
      <c r="F147" s="187" t="s">
        <v>171</v>
      </c>
      <c r="G147" s="37"/>
      <c r="H147" s="37"/>
      <c r="I147" s="188"/>
      <c r="J147" s="37"/>
      <c r="K147" s="37"/>
      <c r="L147" s="38"/>
      <c r="M147" s="189"/>
      <c r="N147" s="190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128</v>
      </c>
      <c r="AU147" s="18" t="s">
        <v>83</v>
      </c>
    </row>
    <row r="148" s="2" customFormat="1" ht="21.75" customHeight="1">
      <c r="A148" s="37"/>
      <c r="B148" s="171"/>
      <c r="C148" s="172" t="s">
        <v>183</v>
      </c>
      <c r="D148" s="172" t="s">
        <v>122</v>
      </c>
      <c r="E148" s="173" t="s">
        <v>556</v>
      </c>
      <c r="F148" s="174" t="s">
        <v>557</v>
      </c>
      <c r="G148" s="175" t="s">
        <v>169</v>
      </c>
      <c r="H148" s="176">
        <v>0.012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38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126</v>
      </c>
      <c r="AT148" s="184" t="s">
        <v>122</v>
      </c>
      <c r="AU148" s="184" t="s">
        <v>83</v>
      </c>
      <c r="AY148" s="18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81</v>
      </c>
      <c r="BK148" s="185">
        <f>ROUND(I148*H148,2)</f>
        <v>0</v>
      </c>
      <c r="BL148" s="18" t="s">
        <v>126</v>
      </c>
      <c r="BM148" s="184" t="s">
        <v>558</v>
      </c>
    </row>
    <row r="149" s="2" customFormat="1">
      <c r="A149" s="37"/>
      <c r="B149" s="38"/>
      <c r="C149" s="37"/>
      <c r="D149" s="186" t="s">
        <v>128</v>
      </c>
      <c r="E149" s="37"/>
      <c r="F149" s="187" t="s">
        <v>559</v>
      </c>
      <c r="G149" s="37"/>
      <c r="H149" s="37"/>
      <c r="I149" s="188"/>
      <c r="J149" s="37"/>
      <c r="K149" s="37"/>
      <c r="L149" s="38"/>
      <c r="M149" s="189"/>
      <c r="N149" s="190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128</v>
      </c>
      <c r="AU149" s="18" t="s">
        <v>83</v>
      </c>
    </row>
    <row r="150" s="2" customFormat="1" ht="21.75" customHeight="1">
      <c r="A150" s="37"/>
      <c r="B150" s="171"/>
      <c r="C150" s="172" t="s">
        <v>188</v>
      </c>
      <c r="D150" s="172" t="s">
        <v>122</v>
      </c>
      <c r="E150" s="173" t="s">
        <v>439</v>
      </c>
      <c r="F150" s="174" t="s">
        <v>440</v>
      </c>
      <c r="G150" s="175" t="s">
        <v>180</v>
      </c>
      <c r="H150" s="176">
        <v>51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38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126</v>
      </c>
      <c r="AT150" s="184" t="s">
        <v>122</v>
      </c>
      <c r="AU150" s="184" t="s">
        <v>83</v>
      </c>
      <c r="AY150" s="18" t="s">
        <v>119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81</v>
      </c>
      <c r="BK150" s="185">
        <f>ROUND(I150*H150,2)</f>
        <v>0</v>
      </c>
      <c r="BL150" s="18" t="s">
        <v>126</v>
      </c>
      <c r="BM150" s="184" t="s">
        <v>560</v>
      </c>
    </row>
    <row r="151" s="2" customFormat="1">
      <c r="A151" s="37"/>
      <c r="B151" s="38"/>
      <c r="C151" s="37"/>
      <c r="D151" s="186" t="s">
        <v>128</v>
      </c>
      <c r="E151" s="37"/>
      <c r="F151" s="187" t="s">
        <v>442</v>
      </c>
      <c r="G151" s="37"/>
      <c r="H151" s="37"/>
      <c r="I151" s="188"/>
      <c r="J151" s="37"/>
      <c r="K151" s="37"/>
      <c r="L151" s="38"/>
      <c r="M151" s="189"/>
      <c r="N151" s="190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128</v>
      </c>
      <c r="AU151" s="18" t="s">
        <v>83</v>
      </c>
    </row>
    <row r="152" s="2" customFormat="1" ht="16.5" customHeight="1">
      <c r="A152" s="37"/>
      <c r="B152" s="171"/>
      <c r="C152" s="207" t="s">
        <v>192</v>
      </c>
      <c r="D152" s="207" t="s">
        <v>133</v>
      </c>
      <c r="E152" s="208" t="s">
        <v>189</v>
      </c>
      <c r="F152" s="209" t="s">
        <v>190</v>
      </c>
      <c r="G152" s="210" t="s">
        <v>180</v>
      </c>
      <c r="H152" s="211">
        <v>75</v>
      </c>
      <c r="I152" s="212"/>
      <c r="J152" s="213">
        <f>ROUND(I152*H152,2)</f>
        <v>0</v>
      </c>
      <c r="K152" s="214"/>
      <c r="L152" s="215"/>
      <c r="M152" s="216" t="s">
        <v>1</v>
      </c>
      <c r="N152" s="217" t="s">
        <v>38</v>
      </c>
      <c r="O152" s="76"/>
      <c r="P152" s="182">
        <f>O152*H152</f>
        <v>0</v>
      </c>
      <c r="Q152" s="182">
        <v>0.049390000000000003</v>
      </c>
      <c r="R152" s="182">
        <f>Q152*H152</f>
        <v>3.70425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137</v>
      </c>
      <c r="AT152" s="184" t="s">
        <v>133</v>
      </c>
      <c r="AU152" s="184" t="s">
        <v>83</v>
      </c>
      <c r="AY152" s="18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81</v>
      </c>
      <c r="BK152" s="185">
        <f>ROUND(I152*H152,2)</f>
        <v>0</v>
      </c>
      <c r="BL152" s="18" t="s">
        <v>126</v>
      </c>
      <c r="BM152" s="184" t="s">
        <v>561</v>
      </c>
    </row>
    <row r="153" s="2" customFormat="1">
      <c r="A153" s="37"/>
      <c r="B153" s="38"/>
      <c r="C153" s="37"/>
      <c r="D153" s="186" t="s">
        <v>128</v>
      </c>
      <c r="E153" s="37"/>
      <c r="F153" s="187" t="s">
        <v>190</v>
      </c>
      <c r="G153" s="37"/>
      <c r="H153" s="37"/>
      <c r="I153" s="188"/>
      <c r="J153" s="37"/>
      <c r="K153" s="37"/>
      <c r="L153" s="38"/>
      <c r="M153" s="189"/>
      <c r="N153" s="190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128</v>
      </c>
      <c r="AU153" s="18" t="s">
        <v>83</v>
      </c>
    </row>
    <row r="154" s="2" customFormat="1" ht="16.5" customHeight="1">
      <c r="A154" s="37"/>
      <c r="B154" s="171"/>
      <c r="C154" s="172" t="s">
        <v>8</v>
      </c>
      <c r="D154" s="172" t="s">
        <v>122</v>
      </c>
      <c r="E154" s="173" t="s">
        <v>197</v>
      </c>
      <c r="F154" s="174" t="s">
        <v>198</v>
      </c>
      <c r="G154" s="175" t="s">
        <v>195</v>
      </c>
      <c r="H154" s="176">
        <v>8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38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126</v>
      </c>
      <c r="AT154" s="184" t="s">
        <v>122</v>
      </c>
      <c r="AU154" s="184" t="s">
        <v>83</v>
      </c>
      <c r="AY154" s="18" t="s">
        <v>119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81</v>
      </c>
      <c r="BK154" s="185">
        <f>ROUND(I154*H154,2)</f>
        <v>0</v>
      </c>
      <c r="BL154" s="18" t="s">
        <v>126</v>
      </c>
      <c r="BM154" s="184" t="s">
        <v>562</v>
      </c>
    </row>
    <row r="155" s="2" customFormat="1">
      <c r="A155" s="37"/>
      <c r="B155" s="38"/>
      <c r="C155" s="37"/>
      <c r="D155" s="186" t="s">
        <v>128</v>
      </c>
      <c r="E155" s="37"/>
      <c r="F155" s="187" t="s">
        <v>200</v>
      </c>
      <c r="G155" s="37"/>
      <c r="H155" s="37"/>
      <c r="I155" s="188"/>
      <c r="J155" s="37"/>
      <c r="K155" s="37"/>
      <c r="L155" s="38"/>
      <c r="M155" s="189"/>
      <c r="N155" s="190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128</v>
      </c>
      <c r="AU155" s="18" t="s">
        <v>83</v>
      </c>
    </row>
    <row r="156" s="2" customFormat="1" ht="16.5" customHeight="1">
      <c r="A156" s="37"/>
      <c r="B156" s="171"/>
      <c r="C156" s="172" t="s">
        <v>201</v>
      </c>
      <c r="D156" s="172" t="s">
        <v>122</v>
      </c>
      <c r="E156" s="173" t="s">
        <v>202</v>
      </c>
      <c r="F156" s="174" t="s">
        <v>203</v>
      </c>
      <c r="G156" s="175" t="s">
        <v>195</v>
      </c>
      <c r="H156" s="176">
        <v>4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126</v>
      </c>
      <c r="AT156" s="184" t="s">
        <v>122</v>
      </c>
      <c r="AU156" s="184" t="s">
        <v>83</v>
      </c>
      <c r="AY156" s="18" t="s">
        <v>119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81</v>
      </c>
      <c r="BK156" s="185">
        <f>ROUND(I156*H156,2)</f>
        <v>0</v>
      </c>
      <c r="BL156" s="18" t="s">
        <v>126</v>
      </c>
      <c r="BM156" s="184" t="s">
        <v>563</v>
      </c>
    </row>
    <row r="157" s="2" customFormat="1">
      <c r="A157" s="37"/>
      <c r="B157" s="38"/>
      <c r="C157" s="37"/>
      <c r="D157" s="186" t="s">
        <v>128</v>
      </c>
      <c r="E157" s="37"/>
      <c r="F157" s="187" t="s">
        <v>205</v>
      </c>
      <c r="G157" s="37"/>
      <c r="H157" s="37"/>
      <c r="I157" s="188"/>
      <c r="J157" s="37"/>
      <c r="K157" s="37"/>
      <c r="L157" s="38"/>
      <c r="M157" s="189"/>
      <c r="N157" s="190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128</v>
      </c>
      <c r="AU157" s="18" t="s">
        <v>83</v>
      </c>
    </row>
    <row r="158" s="2" customFormat="1" ht="21.75" customHeight="1">
      <c r="A158" s="37"/>
      <c r="B158" s="171"/>
      <c r="C158" s="172" t="s">
        <v>206</v>
      </c>
      <c r="D158" s="172" t="s">
        <v>122</v>
      </c>
      <c r="E158" s="173" t="s">
        <v>486</v>
      </c>
      <c r="F158" s="174" t="s">
        <v>487</v>
      </c>
      <c r="G158" s="175" t="s">
        <v>209</v>
      </c>
      <c r="H158" s="176">
        <v>6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126</v>
      </c>
      <c r="AT158" s="184" t="s">
        <v>122</v>
      </c>
      <c r="AU158" s="184" t="s">
        <v>83</v>
      </c>
      <c r="AY158" s="18" t="s">
        <v>119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81</v>
      </c>
      <c r="BK158" s="185">
        <f>ROUND(I158*H158,2)</f>
        <v>0</v>
      </c>
      <c r="BL158" s="18" t="s">
        <v>126</v>
      </c>
      <c r="BM158" s="184" t="s">
        <v>564</v>
      </c>
    </row>
    <row r="159" s="2" customFormat="1">
      <c r="A159" s="37"/>
      <c r="B159" s="38"/>
      <c r="C159" s="37"/>
      <c r="D159" s="186" t="s">
        <v>128</v>
      </c>
      <c r="E159" s="37"/>
      <c r="F159" s="187" t="s">
        <v>489</v>
      </c>
      <c r="G159" s="37"/>
      <c r="H159" s="37"/>
      <c r="I159" s="188"/>
      <c r="J159" s="37"/>
      <c r="K159" s="37"/>
      <c r="L159" s="38"/>
      <c r="M159" s="189"/>
      <c r="N159" s="190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128</v>
      </c>
      <c r="AU159" s="18" t="s">
        <v>83</v>
      </c>
    </row>
    <row r="160" s="2" customFormat="1" ht="21.75" customHeight="1">
      <c r="A160" s="37"/>
      <c r="B160" s="171"/>
      <c r="C160" s="172" t="s">
        <v>212</v>
      </c>
      <c r="D160" s="172" t="s">
        <v>122</v>
      </c>
      <c r="E160" s="173" t="s">
        <v>213</v>
      </c>
      <c r="F160" s="174" t="s">
        <v>214</v>
      </c>
      <c r="G160" s="175" t="s">
        <v>209</v>
      </c>
      <c r="H160" s="176">
        <v>2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38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126</v>
      </c>
      <c r="AT160" s="184" t="s">
        <v>122</v>
      </c>
      <c r="AU160" s="184" t="s">
        <v>83</v>
      </c>
      <c r="AY160" s="18" t="s">
        <v>119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81</v>
      </c>
      <c r="BK160" s="185">
        <f>ROUND(I160*H160,2)</f>
        <v>0</v>
      </c>
      <c r="BL160" s="18" t="s">
        <v>126</v>
      </c>
      <c r="BM160" s="184" t="s">
        <v>565</v>
      </c>
    </row>
    <row r="161" s="2" customFormat="1">
      <c r="A161" s="37"/>
      <c r="B161" s="38"/>
      <c r="C161" s="37"/>
      <c r="D161" s="186" t="s">
        <v>128</v>
      </c>
      <c r="E161" s="37"/>
      <c r="F161" s="187" t="s">
        <v>216</v>
      </c>
      <c r="G161" s="37"/>
      <c r="H161" s="37"/>
      <c r="I161" s="188"/>
      <c r="J161" s="37"/>
      <c r="K161" s="37"/>
      <c r="L161" s="38"/>
      <c r="M161" s="189"/>
      <c r="N161" s="190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128</v>
      </c>
      <c r="AU161" s="18" t="s">
        <v>83</v>
      </c>
    </row>
    <row r="162" s="2" customFormat="1" ht="33" customHeight="1">
      <c r="A162" s="37"/>
      <c r="B162" s="171"/>
      <c r="C162" s="172" t="s">
        <v>217</v>
      </c>
      <c r="D162" s="172" t="s">
        <v>122</v>
      </c>
      <c r="E162" s="173" t="s">
        <v>495</v>
      </c>
      <c r="F162" s="174" t="s">
        <v>496</v>
      </c>
      <c r="G162" s="175" t="s">
        <v>180</v>
      </c>
      <c r="H162" s="176">
        <v>275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38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126</v>
      </c>
      <c r="AT162" s="184" t="s">
        <v>122</v>
      </c>
      <c r="AU162" s="184" t="s">
        <v>83</v>
      </c>
      <c r="AY162" s="18" t="s">
        <v>119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81</v>
      </c>
      <c r="BK162" s="185">
        <f>ROUND(I162*H162,2)</f>
        <v>0</v>
      </c>
      <c r="BL162" s="18" t="s">
        <v>126</v>
      </c>
      <c r="BM162" s="184" t="s">
        <v>566</v>
      </c>
    </row>
    <row r="163" s="2" customFormat="1">
      <c r="A163" s="37"/>
      <c r="B163" s="38"/>
      <c r="C163" s="37"/>
      <c r="D163" s="186" t="s">
        <v>128</v>
      </c>
      <c r="E163" s="37"/>
      <c r="F163" s="187" t="s">
        <v>498</v>
      </c>
      <c r="G163" s="37"/>
      <c r="H163" s="37"/>
      <c r="I163" s="188"/>
      <c r="J163" s="37"/>
      <c r="K163" s="37"/>
      <c r="L163" s="38"/>
      <c r="M163" s="189"/>
      <c r="N163" s="190"/>
      <c r="O163" s="76"/>
      <c r="P163" s="76"/>
      <c r="Q163" s="76"/>
      <c r="R163" s="76"/>
      <c r="S163" s="76"/>
      <c r="T163" s="7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128</v>
      </c>
      <c r="AU163" s="18" t="s">
        <v>83</v>
      </c>
    </row>
    <row r="164" s="13" customFormat="1">
      <c r="A164" s="13"/>
      <c r="B164" s="191"/>
      <c r="C164" s="13"/>
      <c r="D164" s="186" t="s">
        <v>130</v>
      </c>
      <c r="E164" s="192" t="s">
        <v>1</v>
      </c>
      <c r="F164" s="193" t="s">
        <v>567</v>
      </c>
      <c r="G164" s="13"/>
      <c r="H164" s="194">
        <v>275</v>
      </c>
      <c r="I164" s="195"/>
      <c r="J164" s="13"/>
      <c r="K164" s="13"/>
      <c r="L164" s="191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130</v>
      </c>
      <c r="AU164" s="192" t="s">
        <v>83</v>
      </c>
      <c r="AV164" s="13" t="s">
        <v>83</v>
      </c>
      <c r="AW164" s="13" t="s">
        <v>30</v>
      </c>
      <c r="AX164" s="13" t="s">
        <v>73</v>
      </c>
      <c r="AY164" s="192" t="s">
        <v>119</v>
      </c>
    </row>
    <row r="165" s="14" customFormat="1">
      <c r="A165" s="14"/>
      <c r="B165" s="199"/>
      <c r="C165" s="14"/>
      <c r="D165" s="186" t="s">
        <v>130</v>
      </c>
      <c r="E165" s="200" t="s">
        <v>1</v>
      </c>
      <c r="F165" s="201" t="s">
        <v>132</v>
      </c>
      <c r="G165" s="14"/>
      <c r="H165" s="202">
        <v>275</v>
      </c>
      <c r="I165" s="203"/>
      <c r="J165" s="14"/>
      <c r="K165" s="14"/>
      <c r="L165" s="199"/>
      <c r="M165" s="204"/>
      <c r="N165" s="205"/>
      <c r="O165" s="205"/>
      <c r="P165" s="205"/>
      <c r="Q165" s="205"/>
      <c r="R165" s="205"/>
      <c r="S165" s="205"/>
      <c r="T165" s="20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0" t="s">
        <v>130</v>
      </c>
      <c r="AU165" s="200" t="s">
        <v>83</v>
      </c>
      <c r="AV165" s="14" t="s">
        <v>126</v>
      </c>
      <c r="AW165" s="14" t="s">
        <v>30</v>
      </c>
      <c r="AX165" s="14" t="s">
        <v>81</v>
      </c>
      <c r="AY165" s="200" t="s">
        <v>119</v>
      </c>
    </row>
    <row r="166" s="2" customFormat="1" ht="33" customHeight="1">
      <c r="A166" s="37"/>
      <c r="B166" s="171"/>
      <c r="C166" s="172" t="s">
        <v>222</v>
      </c>
      <c r="D166" s="172" t="s">
        <v>122</v>
      </c>
      <c r="E166" s="173" t="s">
        <v>503</v>
      </c>
      <c r="F166" s="174" t="s">
        <v>504</v>
      </c>
      <c r="G166" s="175" t="s">
        <v>180</v>
      </c>
      <c r="H166" s="176">
        <v>275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38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126</v>
      </c>
      <c r="AT166" s="184" t="s">
        <v>122</v>
      </c>
      <c r="AU166" s="184" t="s">
        <v>83</v>
      </c>
      <c r="AY166" s="18" t="s">
        <v>119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81</v>
      </c>
      <c r="BK166" s="185">
        <f>ROUND(I166*H166,2)</f>
        <v>0</v>
      </c>
      <c r="BL166" s="18" t="s">
        <v>126</v>
      </c>
      <c r="BM166" s="184" t="s">
        <v>568</v>
      </c>
    </row>
    <row r="167" s="2" customFormat="1">
      <c r="A167" s="37"/>
      <c r="B167" s="38"/>
      <c r="C167" s="37"/>
      <c r="D167" s="186" t="s">
        <v>128</v>
      </c>
      <c r="E167" s="37"/>
      <c r="F167" s="187" t="s">
        <v>506</v>
      </c>
      <c r="G167" s="37"/>
      <c r="H167" s="37"/>
      <c r="I167" s="188"/>
      <c r="J167" s="37"/>
      <c r="K167" s="37"/>
      <c r="L167" s="38"/>
      <c r="M167" s="189"/>
      <c r="N167" s="190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128</v>
      </c>
      <c r="AU167" s="18" t="s">
        <v>83</v>
      </c>
    </row>
    <row r="168" s="2" customFormat="1" ht="21.75" customHeight="1">
      <c r="A168" s="37"/>
      <c r="B168" s="171"/>
      <c r="C168" s="172" t="s">
        <v>7</v>
      </c>
      <c r="D168" s="172" t="s">
        <v>122</v>
      </c>
      <c r="E168" s="173" t="s">
        <v>569</v>
      </c>
      <c r="F168" s="174" t="s">
        <v>570</v>
      </c>
      <c r="G168" s="175" t="s">
        <v>195</v>
      </c>
      <c r="H168" s="176">
        <v>4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126</v>
      </c>
      <c r="AT168" s="184" t="s">
        <v>122</v>
      </c>
      <c r="AU168" s="184" t="s">
        <v>83</v>
      </c>
      <c r="AY168" s="18" t="s">
        <v>119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81</v>
      </c>
      <c r="BK168" s="185">
        <f>ROUND(I168*H168,2)</f>
        <v>0</v>
      </c>
      <c r="BL168" s="18" t="s">
        <v>126</v>
      </c>
      <c r="BM168" s="184" t="s">
        <v>571</v>
      </c>
    </row>
    <row r="169" s="2" customFormat="1">
      <c r="A169" s="37"/>
      <c r="B169" s="38"/>
      <c r="C169" s="37"/>
      <c r="D169" s="186" t="s">
        <v>128</v>
      </c>
      <c r="E169" s="37"/>
      <c r="F169" s="187" t="s">
        <v>572</v>
      </c>
      <c r="G169" s="37"/>
      <c r="H169" s="37"/>
      <c r="I169" s="188"/>
      <c r="J169" s="37"/>
      <c r="K169" s="37"/>
      <c r="L169" s="38"/>
      <c r="M169" s="189"/>
      <c r="N169" s="190"/>
      <c r="O169" s="76"/>
      <c r="P169" s="76"/>
      <c r="Q169" s="76"/>
      <c r="R169" s="76"/>
      <c r="S169" s="76"/>
      <c r="T169" s="7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128</v>
      </c>
      <c r="AU169" s="18" t="s">
        <v>83</v>
      </c>
    </row>
    <row r="170" s="2" customFormat="1" ht="21.75" customHeight="1">
      <c r="A170" s="37"/>
      <c r="B170" s="171"/>
      <c r="C170" s="172" t="s">
        <v>231</v>
      </c>
      <c r="D170" s="172" t="s">
        <v>122</v>
      </c>
      <c r="E170" s="173" t="s">
        <v>573</v>
      </c>
      <c r="F170" s="174" t="s">
        <v>574</v>
      </c>
      <c r="G170" s="175" t="s">
        <v>195</v>
      </c>
      <c r="H170" s="176">
        <v>2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126</v>
      </c>
      <c r="AT170" s="184" t="s">
        <v>122</v>
      </c>
      <c r="AU170" s="184" t="s">
        <v>83</v>
      </c>
      <c r="AY170" s="18" t="s">
        <v>119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81</v>
      </c>
      <c r="BK170" s="185">
        <f>ROUND(I170*H170,2)</f>
        <v>0</v>
      </c>
      <c r="BL170" s="18" t="s">
        <v>126</v>
      </c>
      <c r="BM170" s="184" t="s">
        <v>575</v>
      </c>
    </row>
    <row r="171" s="2" customFormat="1">
      <c r="A171" s="37"/>
      <c r="B171" s="38"/>
      <c r="C171" s="37"/>
      <c r="D171" s="186" t="s">
        <v>128</v>
      </c>
      <c r="E171" s="37"/>
      <c r="F171" s="187" t="s">
        <v>576</v>
      </c>
      <c r="G171" s="37"/>
      <c r="H171" s="37"/>
      <c r="I171" s="188"/>
      <c r="J171" s="37"/>
      <c r="K171" s="37"/>
      <c r="L171" s="38"/>
      <c r="M171" s="189"/>
      <c r="N171" s="190"/>
      <c r="O171" s="76"/>
      <c r="P171" s="76"/>
      <c r="Q171" s="76"/>
      <c r="R171" s="76"/>
      <c r="S171" s="76"/>
      <c r="T171" s="7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8" t="s">
        <v>128</v>
      </c>
      <c r="AU171" s="18" t="s">
        <v>83</v>
      </c>
    </row>
    <row r="172" s="2" customFormat="1" ht="21.75" customHeight="1">
      <c r="A172" s="37"/>
      <c r="B172" s="171"/>
      <c r="C172" s="172" t="s">
        <v>236</v>
      </c>
      <c r="D172" s="172" t="s">
        <v>122</v>
      </c>
      <c r="E172" s="173" t="s">
        <v>577</v>
      </c>
      <c r="F172" s="174" t="s">
        <v>578</v>
      </c>
      <c r="G172" s="175" t="s">
        <v>195</v>
      </c>
      <c r="H172" s="176">
        <v>2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38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126</v>
      </c>
      <c r="AT172" s="184" t="s">
        <v>122</v>
      </c>
      <c r="AU172" s="184" t="s">
        <v>83</v>
      </c>
      <c r="AY172" s="18" t="s">
        <v>119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81</v>
      </c>
      <c r="BK172" s="185">
        <f>ROUND(I172*H172,2)</f>
        <v>0</v>
      </c>
      <c r="BL172" s="18" t="s">
        <v>126</v>
      </c>
      <c r="BM172" s="184" t="s">
        <v>579</v>
      </c>
    </row>
    <row r="173" s="2" customFormat="1">
      <c r="A173" s="37"/>
      <c r="B173" s="38"/>
      <c r="C173" s="37"/>
      <c r="D173" s="186" t="s">
        <v>128</v>
      </c>
      <c r="E173" s="37"/>
      <c r="F173" s="187" t="s">
        <v>580</v>
      </c>
      <c r="G173" s="37"/>
      <c r="H173" s="37"/>
      <c r="I173" s="188"/>
      <c r="J173" s="37"/>
      <c r="K173" s="37"/>
      <c r="L173" s="38"/>
      <c r="M173" s="189"/>
      <c r="N173" s="190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128</v>
      </c>
      <c r="AU173" s="18" t="s">
        <v>83</v>
      </c>
    </row>
    <row r="174" s="2" customFormat="1" ht="16.5" customHeight="1">
      <c r="A174" s="37"/>
      <c r="B174" s="171"/>
      <c r="C174" s="207" t="s">
        <v>241</v>
      </c>
      <c r="D174" s="207" t="s">
        <v>133</v>
      </c>
      <c r="E174" s="208" t="s">
        <v>581</v>
      </c>
      <c r="F174" s="209" t="s">
        <v>582</v>
      </c>
      <c r="G174" s="210" t="s">
        <v>195</v>
      </c>
      <c r="H174" s="211">
        <v>2</v>
      </c>
      <c r="I174" s="212"/>
      <c r="J174" s="213">
        <f>ROUND(I174*H174,2)</f>
        <v>0</v>
      </c>
      <c r="K174" s="214"/>
      <c r="L174" s="215"/>
      <c r="M174" s="216" t="s">
        <v>1</v>
      </c>
      <c r="N174" s="217" t="s">
        <v>38</v>
      </c>
      <c r="O174" s="76"/>
      <c r="P174" s="182">
        <f>O174*H174</f>
        <v>0</v>
      </c>
      <c r="Q174" s="182">
        <v>1.5549999999999999</v>
      </c>
      <c r="R174" s="182">
        <f>Q174*H174</f>
        <v>3.1099999999999999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137</v>
      </c>
      <c r="AT174" s="184" t="s">
        <v>133</v>
      </c>
      <c r="AU174" s="184" t="s">
        <v>83</v>
      </c>
      <c r="AY174" s="18" t="s">
        <v>119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81</v>
      </c>
      <c r="BK174" s="185">
        <f>ROUND(I174*H174,2)</f>
        <v>0</v>
      </c>
      <c r="BL174" s="18" t="s">
        <v>126</v>
      </c>
      <c r="BM174" s="184" t="s">
        <v>583</v>
      </c>
    </row>
    <row r="175" s="2" customFormat="1">
      <c r="A175" s="37"/>
      <c r="B175" s="38"/>
      <c r="C175" s="37"/>
      <c r="D175" s="186" t="s">
        <v>128</v>
      </c>
      <c r="E175" s="37"/>
      <c r="F175" s="187" t="s">
        <v>582</v>
      </c>
      <c r="G175" s="37"/>
      <c r="H175" s="37"/>
      <c r="I175" s="188"/>
      <c r="J175" s="37"/>
      <c r="K175" s="37"/>
      <c r="L175" s="38"/>
      <c r="M175" s="189"/>
      <c r="N175" s="190"/>
      <c r="O175" s="76"/>
      <c r="P175" s="76"/>
      <c r="Q175" s="76"/>
      <c r="R175" s="76"/>
      <c r="S175" s="76"/>
      <c r="T175" s="7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128</v>
      </c>
      <c r="AU175" s="18" t="s">
        <v>83</v>
      </c>
    </row>
    <row r="176" s="2" customFormat="1" ht="16.5" customHeight="1">
      <c r="A176" s="37"/>
      <c r="B176" s="171"/>
      <c r="C176" s="207" t="s">
        <v>246</v>
      </c>
      <c r="D176" s="207" t="s">
        <v>133</v>
      </c>
      <c r="E176" s="208" t="s">
        <v>584</v>
      </c>
      <c r="F176" s="209" t="s">
        <v>585</v>
      </c>
      <c r="G176" s="210" t="s">
        <v>195</v>
      </c>
      <c r="H176" s="211">
        <v>4</v>
      </c>
      <c r="I176" s="212"/>
      <c r="J176" s="213">
        <f>ROUND(I176*H176,2)</f>
        <v>0</v>
      </c>
      <c r="K176" s="214"/>
      <c r="L176" s="215"/>
      <c r="M176" s="216" t="s">
        <v>1</v>
      </c>
      <c r="N176" s="217" t="s">
        <v>38</v>
      </c>
      <c r="O176" s="76"/>
      <c r="P176" s="182">
        <f>O176*H176</f>
        <v>0</v>
      </c>
      <c r="Q176" s="182">
        <v>0.71499999999999997</v>
      </c>
      <c r="R176" s="182">
        <f>Q176*H176</f>
        <v>2.8599999999999999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137</v>
      </c>
      <c r="AT176" s="184" t="s">
        <v>133</v>
      </c>
      <c r="AU176" s="184" t="s">
        <v>83</v>
      </c>
      <c r="AY176" s="18" t="s">
        <v>119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81</v>
      </c>
      <c r="BK176" s="185">
        <f>ROUND(I176*H176,2)</f>
        <v>0</v>
      </c>
      <c r="BL176" s="18" t="s">
        <v>126</v>
      </c>
      <c r="BM176" s="184" t="s">
        <v>586</v>
      </c>
    </row>
    <row r="177" s="2" customFormat="1">
      <c r="A177" s="37"/>
      <c r="B177" s="38"/>
      <c r="C177" s="37"/>
      <c r="D177" s="186" t="s">
        <v>128</v>
      </c>
      <c r="E177" s="37"/>
      <c r="F177" s="187" t="s">
        <v>585</v>
      </c>
      <c r="G177" s="37"/>
      <c r="H177" s="37"/>
      <c r="I177" s="188"/>
      <c r="J177" s="37"/>
      <c r="K177" s="37"/>
      <c r="L177" s="38"/>
      <c r="M177" s="189"/>
      <c r="N177" s="190"/>
      <c r="O177" s="76"/>
      <c r="P177" s="76"/>
      <c r="Q177" s="76"/>
      <c r="R177" s="76"/>
      <c r="S177" s="76"/>
      <c r="T177" s="7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128</v>
      </c>
      <c r="AU177" s="18" t="s">
        <v>83</v>
      </c>
    </row>
    <row r="178" s="2" customFormat="1" ht="16.5" customHeight="1">
      <c r="A178" s="37"/>
      <c r="B178" s="171"/>
      <c r="C178" s="207" t="s">
        <v>250</v>
      </c>
      <c r="D178" s="207" t="s">
        <v>133</v>
      </c>
      <c r="E178" s="208" t="s">
        <v>247</v>
      </c>
      <c r="F178" s="209" t="s">
        <v>248</v>
      </c>
      <c r="G178" s="210" t="s">
        <v>195</v>
      </c>
      <c r="H178" s="211">
        <v>2</v>
      </c>
      <c r="I178" s="212"/>
      <c r="J178" s="213">
        <f>ROUND(I178*H178,2)</f>
        <v>0</v>
      </c>
      <c r="K178" s="214"/>
      <c r="L178" s="215"/>
      <c r="M178" s="216" t="s">
        <v>1</v>
      </c>
      <c r="N178" s="217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137</v>
      </c>
      <c r="AT178" s="184" t="s">
        <v>133</v>
      </c>
      <c r="AU178" s="184" t="s">
        <v>83</v>
      </c>
      <c r="AY178" s="18" t="s">
        <v>119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126</v>
      </c>
      <c r="BM178" s="184" t="s">
        <v>587</v>
      </c>
    </row>
    <row r="179" s="2" customFormat="1">
      <c r="A179" s="37"/>
      <c r="B179" s="38"/>
      <c r="C179" s="37"/>
      <c r="D179" s="186" t="s">
        <v>128</v>
      </c>
      <c r="E179" s="37"/>
      <c r="F179" s="187" t="s">
        <v>248</v>
      </c>
      <c r="G179" s="37"/>
      <c r="H179" s="37"/>
      <c r="I179" s="188"/>
      <c r="J179" s="37"/>
      <c r="K179" s="37"/>
      <c r="L179" s="38"/>
      <c r="M179" s="189"/>
      <c r="N179" s="190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128</v>
      </c>
      <c r="AU179" s="18" t="s">
        <v>83</v>
      </c>
    </row>
    <row r="180" s="12" customFormat="1" ht="25.92" customHeight="1">
      <c r="A180" s="12"/>
      <c r="B180" s="158"/>
      <c r="C180" s="12"/>
      <c r="D180" s="159" t="s">
        <v>72</v>
      </c>
      <c r="E180" s="160" t="s">
        <v>341</v>
      </c>
      <c r="F180" s="160" t="s">
        <v>342</v>
      </c>
      <c r="G180" s="12"/>
      <c r="H180" s="12"/>
      <c r="I180" s="161"/>
      <c r="J180" s="162">
        <f>BK180</f>
        <v>0</v>
      </c>
      <c r="K180" s="12"/>
      <c r="L180" s="158"/>
      <c r="M180" s="163"/>
      <c r="N180" s="164"/>
      <c r="O180" s="164"/>
      <c r="P180" s="165">
        <f>SUM(P181:P197)</f>
        <v>0</v>
      </c>
      <c r="Q180" s="164"/>
      <c r="R180" s="165">
        <f>SUM(R181:R197)</f>
        <v>0</v>
      </c>
      <c r="S180" s="164"/>
      <c r="T180" s="166">
        <f>SUM(T181:T197)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9" t="s">
        <v>126</v>
      </c>
      <c r="AT180" s="167" t="s">
        <v>72</v>
      </c>
      <c r="AU180" s="167" t="s">
        <v>73</v>
      </c>
      <c r="AY180" s="159" t="s">
        <v>119</v>
      </c>
      <c r="BK180" s="168">
        <f>SUM(BK181:BK197)</f>
        <v>0</v>
      </c>
    </row>
    <row r="181" s="2" customFormat="1" ht="44.25" customHeight="1">
      <c r="A181" s="37"/>
      <c r="B181" s="171"/>
      <c r="C181" s="172" t="s">
        <v>255</v>
      </c>
      <c r="D181" s="172" t="s">
        <v>122</v>
      </c>
      <c r="E181" s="173" t="s">
        <v>344</v>
      </c>
      <c r="F181" s="174" t="s">
        <v>345</v>
      </c>
      <c r="G181" s="175" t="s">
        <v>136</v>
      </c>
      <c r="H181" s="176">
        <v>25.835999999999999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38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346</v>
      </c>
      <c r="AT181" s="184" t="s">
        <v>122</v>
      </c>
      <c r="AU181" s="184" t="s">
        <v>81</v>
      </c>
      <c r="AY181" s="18" t="s">
        <v>119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81</v>
      </c>
      <c r="BK181" s="185">
        <f>ROUND(I181*H181,2)</f>
        <v>0</v>
      </c>
      <c r="BL181" s="18" t="s">
        <v>346</v>
      </c>
      <c r="BM181" s="184" t="s">
        <v>588</v>
      </c>
    </row>
    <row r="182" s="2" customFormat="1">
      <c r="A182" s="37"/>
      <c r="B182" s="38"/>
      <c r="C182" s="37"/>
      <c r="D182" s="186" t="s">
        <v>128</v>
      </c>
      <c r="E182" s="37"/>
      <c r="F182" s="187" t="s">
        <v>348</v>
      </c>
      <c r="G182" s="37"/>
      <c r="H182" s="37"/>
      <c r="I182" s="188"/>
      <c r="J182" s="37"/>
      <c r="K182" s="37"/>
      <c r="L182" s="38"/>
      <c r="M182" s="189"/>
      <c r="N182" s="190"/>
      <c r="O182" s="76"/>
      <c r="P182" s="76"/>
      <c r="Q182" s="76"/>
      <c r="R182" s="76"/>
      <c r="S182" s="76"/>
      <c r="T182" s="7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8" t="s">
        <v>128</v>
      </c>
      <c r="AU182" s="18" t="s">
        <v>81</v>
      </c>
    </row>
    <row r="183" s="13" customFormat="1">
      <c r="A183" s="13"/>
      <c r="B183" s="191"/>
      <c r="C183" s="13"/>
      <c r="D183" s="186" t="s">
        <v>130</v>
      </c>
      <c r="E183" s="192" t="s">
        <v>1</v>
      </c>
      <c r="F183" s="193" t="s">
        <v>589</v>
      </c>
      <c r="G183" s="13"/>
      <c r="H183" s="194">
        <v>25.835999999999999</v>
      </c>
      <c r="I183" s="195"/>
      <c r="J183" s="13"/>
      <c r="K183" s="13"/>
      <c r="L183" s="191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130</v>
      </c>
      <c r="AU183" s="192" t="s">
        <v>81</v>
      </c>
      <c r="AV183" s="13" t="s">
        <v>83</v>
      </c>
      <c r="AW183" s="13" t="s">
        <v>30</v>
      </c>
      <c r="AX183" s="13" t="s">
        <v>81</v>
      </c>
      <c r="AY183" s="192" t="s">
        <v>119</v>
      </c>
    </row>
    <row r="184" s="2" customFormat="1" ht="44.25" customHeight="1">
      <c r="A184" s="37"/>
      <c r="B184" s="171"/>
      <c r="C184" s="172" t="s">
        <v>260</v>
      </c>
      <c r="D184" s="172" t="s">
        <v>122</v>
      </c>
      <c r="E184" s="173" t="s">
        <v>351</v>
      </c>
      <c r="F184" s="174" t="s">
        <v>352</v>
      </c>
      <c r="G184" s="175" t="s">
        <v>136</v>
      </c>
      <c r="H184" s="176">
        <v>2.5600000000000001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38</v>
      </c>
      <c r="O184" s="76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346</v>
      </c>
      <c r="AT184" s="184" t="s">
        <v>122</v>
      </c>
      <c r="AU184" s="184" t="s">
        <v>81</v>
      </c>
      <c r="AY184" s="18" t="s">
        <v>119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81</v>
      </c>
      <c r="BK184" s="185">
        <f>ROUND(I184*H184,2)</f>
        <v>0</v>
      </c>
      <c r="BL184" s="18" t="s">
        <v>346</v>
      </c>
      <c r="BM184" s="184" t="s">
        <v>590</v>
      </c>
    </row>
    <row r="185" s="2" customFormat="1">
      <c r="A185" s="37"/>
      <c r="B185" s="38"/>
      <c r="C185" s="37"/>
      <c r="D185" s="186" t="s">
        <v>128</v>
      </c>
      <c r="E185" s="37"/>
      <c r="F185" s="187" t="s">
        <v>354</v>
      </c>
      <c r="G185" s="37"/>
      <c r="H185" s="37"/>
      <c r="I185" s="188"/>
      <c r="J185" s="37"/>
      <c r="K185" s="37"/>
      <c r="L185" s="38"/>
      <c r="M185" s="189"/>
      <c r="N185" s="190"/>
      <c r="O185" s="76"/>
      <c r="P185" s="76"/>
      <c r="Q185" s="76"/>
      <c r="R185" s="76"/>
      <c r="S185" s="76"/>
      <c r="T185" s="7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8" t="s">
        <v>128</v>
      </c>
      <c r="AU185" s="18" t="s">
        <v>81</v>
      </c>
    </row>
    <row r="186" s="13" customFormat="1">
      <c r="A186" s="13"/>
      <c r="B186" s="191"/>
      <c r="C186" s="13"/>
      <c r="D186" s="186" t="s">
        <v>130</v>
      </c>
      <c r="E186" s="192" t="s">
        <v>1</v>
      </c>
      <c r="F186" s="193" t="s">
        <v>591</v>
      </c>
      <c r="G186" s="13"/>
      <c r="H186" s="194">
        <v>2.5600000000000001</v>
      </c>
      <c r="I186" s="195"/>
      <c r="J186" s="13"/>
      <c r="K186" s="13"/>
      <c r="L186" s="191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130</v>
      </c>
      <c r="AU186" s="192" t="s">
        <v>81</v>
      </c>
      <c r="AV186" s="13" t="s">
        <v>83</v>
      </c>
      <c r="AW186" s="13" t="s">
        <v>30</v>
      </c>
      <c r="AX186" s="13" t="s">
        <v>81</v>
      </c>
      <c r="AY186" s="192" t="s">
        <v>119</v>
      </c>
    </row>
    <row r="187" s="2" customFormat="1" ht="55.5" customHeight="1">
      <c r="A187" s="37"/>
      <c r="B187" s="171"/>
      <c r="C187" s="172" t="s">
        <v>267</v>
      </c>
      <c r="D187" s="172" t="s">
        <v>122</v>
      </c>
      <c r="E187" s="173" t="s">
        <v>357</v>
      </c>
      <c r="F187" s="174" t="s">
        <v>358</v>
      </c>
      <c r="G187" s="175" t="s">
        <v>136</v>
      </c>
      <c r="H187" s="176">
        <v>19.347999999999999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38</v>
      </c>
      <c r="O187" s="76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346</v>
      </c>
      <c r="AT187" s="184" t="s">
        <v>122</v>
      </c>
      <c r="AU187" s="184" t="s">
        <v>81</v>
      </c>
      <c r="AY187" s="18" t="s">
        <v>119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81</v>
      </c>
      <c r="BK187" s="185">
        <f>ROUND(I187*H187,2)</f>
        <v>0</v>
      </c>
      <c r="BL187" s="18" t="s">
        <v>346</v>
      </c>
      <c r="BM187" s="184" t="s">
        <v>592</v>
      </c>
    </row>
    <row r="188" s="2" customFormat="1">
      <c r="A188" s="37"/>
      <c r="B188" s="38"/>
      <c r="C188" s="37"/>
      <c r="D188" s="186" t="s">
        <v>128</v>
      </c>
      <c r="E188" s="37"/>
      <c r="F188" s="187" t="s">
        <v>360</v>
      </c>
      <c r="G188" s="37"/>
      <c r="H188" s="37"/>
      <c r="I188" s="188"/>
      <c r="J188" s="37"/>
      <c r="K188" s="37"/>
      <c r="L188" s="38"/>
      <c r="M188" s="189"/>
      <c r="N188" s="190"/>
      <c r="O188" s="76"/>
      <c r="P188" s="76"/>
      <c r="Q188" s="76"/>
      <c r="R188" s="76"/>
      <c r="S188" s="76"/>
      <c r="T188" s="7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128</v>
      </c>
      <c r="AU188" s="18" t="s">
        <v>81</v>
      </c>
    </row>
    <row r="189" s="13" customFormat="1">
      <c r="A189" s="13"/>
      <c r="B189" s="191"/>
      <c r="C189" s="13"/>
      <c r="D189" s="186" t="s">
        <v>130</v>
      </c>
      <c r="E189" s="192" t="s">
        <v>1</v>
      </c>
      <c r="F189" s="193" t="s">
        <v>593</v>
      </c>
      <c r="G189" s="13"/>
      <c r="H189" s="194">
        <v>19.347999999999999</v>
      </c>
      <c r="I189" s="195"/>
      <c r="J189" s="13"/>
      <c r="K189" s="13"/>
      <c r="L189" s="191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130</v>
      </c>
      <c r="AU189" s="192" t="s">
        <v>81</v>
      </c>
      <c r="AV189" s="13" t="s">
        <v>83</v>
      </c>
      <c r="AW189" s="13" t="s">
        <v>30</v>
      </c>
      <c r="AX189" s="13" t="s">
        <v>81</v>
      </c>
      <c r="AY189" s="192" t="s">
        <v>119</v>
      </c>
    </row>
    <row r="190" s="2" customFormat="1" ht="21.75" customHeight="1">
      <c r="A190" s="37"/>
      <c r="B190" s="171"/>
      <c r="C190" s="172" t="s">
        <v>272</v>
      </c>
      <c r="D190" s="172" t="s">
        <v>122</v>
      </c>
      <c r="E190" s="173" t="s">
        <v>369</v>
      </c>
      <c r="F190" s="174" t="s">
        <v>370</v>
      </c>
      <c r="G190" s="175" t="s">
        <v>136</v>
      </c>
      <c r="H190" s="176">
        <v>10.192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38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346</v>
      </c>
      <c r="AT190" s="184" t="s">
        <v>122</v>
      </c>
      <c r="AU190" s="184" t="s">
        <v>81</v>
      </c>
      <c r="AY190" s="18" t="s">
        <v>119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81</v>
      </c>
      <c r="BK190" s="185">
        <f>ROUND(I190*H190,2)</f>
        <v>0</v>
      </c>
      <c r="BL190" s="18" t="s">
        <v>346</v>
      </c>
      <c r="BM190" s="184" t="s">
        <v>594</v>
      </c>
    </row>
    <row r="191" s="2" customFormat="1">
      <c r="A191" s="37"/>
      <c r="B191" s="38"/>
      <c r="C191" s="37"/>
      <c r="D191" s="186" t="s">
        <v>128</v>
      </c>
      <c r="E191" s="37"/>
      <c r="F191" s="187" t="s">
        <v>372</v>
      </c>
      <c r="G191" s="37"/>
      <c r="H191" s="37"/>
      <c r="I191" s="188"/>
      <c r="J191" s="37"/>
      <c r="K191" s="37"/>
      <c r="L191" s="38"/>
      <c r="M191" s="189"/>
      <c r="N191" s="190"/>
      <c r="O191" s="76"/>
      <c r="P191" s="76"/>
      <c r="Q191" s="76"/>
      <c r="R191" s="76"/>
      <c r="S191" s="76"/>
      <c r="T191" s="7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8" t="s">
        <v>128</v>
      </c>
      <c r="AU191" s="18" t="s">
        <v>81</v>
      </c>
    </row>
    <row r="192" s="13" customFormat="1">
      <c r="A192" s="13"/>
      <c r="B192" s="191"/>
      <c r="C192" s="13"/>
      <c r="D192" s="186" t="s">
        <v>130</v>
      </c>
      <c r="E192" s="192" t="s">
        <v>1</v>
      </c>
      <c r="F192" s="193" t="s">
        <v>595</v>
      </c>
      <c r="G192" s="13"/>
      <c r="H192" s="194">
        <v>10.192</v>
      </c>
      <c r="I192" s="195"/>
      <c r="J192" s="13"/>
      <c r="K192" s="13"/>
      <c r="L192" s="191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130</v>
      </c>
      <c r="AU192" s="192" t="s">
        <v>81</v>
      </c>
      <c r="AV192" s="13" t="s">
        <v>83</v>
      </c>
      <c r="AW192" s="13" t="s">
        <v>30</v>
      </c>
      <c r="AX192" s="13" t="s">
        <v>81</v>
      </c>
      <c r="AY192" s="192" t="s">
        <v>119</v>
      </c>
    </row>
    <row r="193" s="2" customFormat="1" ht="21.75" customHeight="1">
      <c r="A193" s="37"/>
      <c r="B193" s="171"/>
      <c r="C193" s="172" t="s">
        <v>277</v>
      </c>
      <c r="D193" s="172" t="s">
        <v>122</v>
      </c>
      <c r="E193" s="173" t="s">
        <v>396</v>
      </c>
      <c r="F193" s="174" t="s">
        <v>397</v>
      </c>
      <c r="G193" s="175" t="s">
        <v>136</v>
      </c>
      <c r="H193" s="176">
        <v>1.6000000000000001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38</v>
      </c>
      <c r="O193" s="76"/>
      <c r="P193" s="182">
        <f>O193*H193</f>
        <v>0</v>
      </c>
      <c r="Q193" s="182">
        <v>0</v>
      </c>
      <c r="R193" s="182">
        <f>Q193*H193</f>
        <v>0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346</v>
      </c>
      <c r="AT193" s="184" t="s">
        <v>122</v>
      </c>
      <c r="AU193" s="184" t="s">
        <v>81</v>
      </c>
      <c r="AY193" s="18" t="s">
        <v>119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81</v>
      </c>
      <c r="BK193" s="185">
        <f>ROUND(I193*H193,2)</f>
        <v>0</v>
      </c>
      <c r="BL193" s="18" t="s">
        <v>346</v>
      </c>
      <c r="BM193" s="184" t="s">
        <v>596</v>
      </c>
    </row>
    <row r="194" s="2" customFormat="1">
      <c r="A194" s="37"/>
      <c r="B194" s="38"/>
      <c r="C194" s="37"/>
      <c r="D194" s="186" t="s">
        <v>128</v>
      </c>
      <c r="E194" s="37"/>
      <c r="F194" s="187" t="s">
        <v>399</v>
      </c>
      <c r="G194" s="37"/>
      <c r="H194" s="37"/>
      <c r="I194" s="188"/>
      <c r="J194" s="37"/>
      <c r="K194" s="37"/>
      <c r="L194" s="38"/>
      <c r="M194" s="189"/>
      <c r="N194" s="190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128</v>
      </c>
      <c r="AU194" s="18" t="s">
        <v>81</v>
      </c>
    </row>
    <row r="195" s="13" customFormat="1">
      <c r="A195" s="13"/>
      <c r="B195" s="191"/>
      <c r="C195" s="13"/>
      <c r="D195" s="186" t="s">
        <v>130</v>
      </c>
      <c r="E195" s="192" t="s">
        <v>1</v>
      </c>
      <c r="F195" s="193" t="s">
        <v>597</v>
      </c>
      <c r="G195" s="13"/>
      <c r="H195" s="194">
        <v>1.6000000000000001</v>
      </c>
      <c r="I195" s="195"/>
      <c r="J195" s="13"/>
      <c r="K195" s="13"/>
      <c r="L195" s="191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130</v>
      </c>
      <c r="AU195" s="192" t="s">
        <v>81</v>
      </c>
      <c r="AV195" s="13" t="s">
        <v>83</v>
      </c>
      <c r="AW195" s="13" t="s">
        <v>30</v>
      </c>
      <c r="AX195" s="13" t="s">
        <v>81</v>
      </c>
      <c r="AY195" s="192" t="s">
        <v>119</v>
      </c>
    </row>
    <row r="196" s="2" customFormat="1" ht="16.5" customHeight="1">
      <c r="A196" s="37"/>
      <c r="B196" s="171"/>
      <c r="C196" s="172" t="s">
        <v>281</v>
      </c>
      <c r="D196" s="172" t="s">
        <v>122</v>
      </c>
      <c r="E196" s="173" t="s">
        <v>402</v>
      </c>
      <c r="F196" s="174" t="s">
        <v>403</v>
      </c>
      <c r="G196" s="175" t="s">
        <v>136</v>
      </c>
      <c r="H196" s="176">
        <v>0.023</v>
      </c>
      <c r="I196" s="177"/>
      <c r="J196" s="178">
        <f>ROUND(I196*H196,2)</f>
        <v>0</v>
      </c>
      <c r="K196" s="179"/>
      <c r="L196" s="38"/>
      <c r="M196" s="180" t="s">
        <v>1</v>
      </c>
      <c r="N196" s="181" t="s">
        <v>38</v>
      </c>
      <c r="O196" s="76"/>
      <c r="P196" s="182">
        <f>O196*H196</f>
        <v>0</v>
      </c>
      <c r="Q196" s="182">
        <v>0</v>
      </c>
      <c r="R196" s="182">
        <f>Q196*H196</f>
        <v>0</v>
      </c>
      <c r="S196" s="182">
        <v>0</v>
      </c>
      <c r="T196" s="183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346</v>
      </c>
      <c r="AT196" s="184" t="s">
        <v>122</v>
      </c>
      <c r="AU196" s="184" t="s">
        <v>81</v>
      </c>
      <c r="AY196" s="18" t="s">
        <v>119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81</v>
      </c>
      <c r="BK196" s="185">
        <f>ROUND(I196*H196,2)</f>
        <v>0</v>
      </c>
      <c r="BL196" s="18" t="s">
        <v>346</v>
      </c>
      <c r="BM196" s="184" t="s">
        <v>598</v>
      </c>
    </row>
    <row r="197" s="2" customFormat="1">
      <c r="A197" s="37"/>
      <c r="B197" s="38"/>
      <c r="C197" s="37"/>
      <c r="D197" s="186" t="s">
        <v>128</v>
      </c>
      <c r="E197" s="37"/>
      <c r="F197" s="187" t="s">
        <v>405</v>
      </c>
      <c r="G197" s="37"/>
      <c r="H197" s="37"/>
      <c r="I197" s="188"/>
      <c r="J197" s="37"/>
      <c r="K197" s="37"/>
      <c r="L197" s="38"/>
      <c r="M197" s="189"/>
      <c r="N197" s="190"/>
      <c r="O197" s="76"/>
      <c r="P197" s="76"/>
      <c r="Q197" s="76"/>
      <c r="R197" s="76"/>
      <c r="S197" s="76"/>
      <c r="T197" s="7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128</v>
      </c>
      <c r="AU197" s="18" t="s">
        <v>81</v>
      </c>
    </row>
    <row r="198" s="12" customFormat="1" ht="25.92" customHeight="1">
      <c r="A198" s="12"/>
      <c r="B198" s="158"/>
      <c r="C198" s="12"/>
      <c r="D198" s="159" t="s">
        <v>72</v>
      </c>
      <c r="E198" s="160" t="s">
        <v>599</v>
      </c>
      <c r="F198" s="160" t="s">
        <v>600</v>
      </c>
      <c r="G198" s="12"/>
      <c r="H198" s="12"/>
      <c r="I198" s="161"/>
      <c r="J198" s="162">
        <f>BK198</f>
        <v>0</v>
      </c>
      <c r="K198" s="12"/>
      <c r="L198" s="158"/>
      <c r="M198" s="163"/>
      <c r="N198" s="164"/>
      <c r="O198" s="164"/>
      <c r="P198" s="165">
        <f>SUM(P199:P212)</f>
        <v>0</v>
      </c>
      <c r="Q198" s="164"/>
      <c r="R198" s="165">
        <f>SUM(R199:R212)</f>
        <v>0</v>
      </c>
      <c r="S198" s="164"/>
      <c r="T198" s="166">
        <f>SUM(T199:T212)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9" t="s">
        <v>120</v>
      </c>
      <c r="AT198" s="167" t="s">
        <v>72</v>
      </c>
      <c r="AU198" s="167" t="s">
        <v>73</v>
      </c>
      <c r="AY198" s="159" t="s">
        <v>119</v>
      </c>
      <c r="BK198" s="168">
        <f>SUM(BK199:BK212)</f>
        <v>0</v>
      </c>
    </row>
    <row r="199" s="2" customFormat="1" ht="21.75" customHeight="1">
      <c r="A199" s="37"/>
      <c r="B199" s="171"/>
      <c r="C199" s="172" t="s">
        <v>286</v>
      </c>
      <c r="D199" s="172" t="s">
        <v>122</v>
      </c>
      <c r="E199" s="173" t="s">
        <v>601</v>
      </c>
      <c r="F199" s="174" t="s">
        <v>602</v>
      </c>
      <c r="G199" s="175" t="s">
        <v>308</v>
      </c>
      <c r="H199" s="176">
        <v>1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38</v>
      </c>
      <c r="O199" s="76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126</v>
      </c>
      <c r="AT199" s="184" t="s">
        <v>122</v>
      </c>
      <c r="AU199" s="184" t="s">
        <v>81</v>
      </c>
      <c r="AY199" s="18" t="s">
        <v>119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81</v>
      </c>
      <c r="BK199" s="185">
        <f>ROUND(I199*H199,2)</f>
        <v>0</v>
      </c>
      <c r="BL199" s="18" t="s">
        <v>126</v>
      </c>
      <c r="BM199" s="184" t="s">
        <v>603</v>
      </c>
    </row>
    <row r="200" s="2" customFormat="1">
      <c r="A200" s="37"/>
      <c r="B200" s="38"/>
      <c r="C200" s="37"/>
      <c r="D200" s="186" t="s">
        <v>128</v>
      </c>
      <c r="E200" s="37"/>
      <c r="F200" s="187" t="s">
        <v>604</v>
      </c>
      <c r="G200" s="37"/>
      <c r="H200" s="37"/>
      <c r="I200" s="188"/>
      <c r="J200" s="37"/>
      <c r="K200" s="37"/>
      <c r="L200" s="38"/>
      <c r="M200" s="189"/>
      <c r="N200" s="190"/>
      <c r="O200" s="76"/>
      <c r="P200" s="76"/>
      <c r="Q200" s="76"/>
      <c r="R200" s="76"/>
      <c r="S200" s="76"/>
      <c r="T200" s="77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128</v>
      </c>
      <c r="AU200" s="18" t="s">
        <v>81</v>
      </c>
    </row>
    <row r="201" s="2" customFormat="1" ht="16.5" customHeight="1">
      <c r="A201" s="37"/>
      <c r="B201" s="171"/>
      <c r="C201" s="172" t="s">
        <v>291</v>
      </c>
      <c r="D201" s="172" t="s">
        <v>122</v>
      </c>
      <c r="E201" s="173" t="s">
        <v>605</v>
      </c>
      <c r="F201" s="174" t="s">
        <v>606</v>
      </c>
      <c r="G201" s="175" t="s">
        <v>308</v>
      </c>
      <c r="H201" s="176">
        <v>1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38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</v>
      </c>
      <c r="T201" s="183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126</v>
      </c>
      <c r="AT201" s="184" t="s">
        <v>122</v>
      </c>
      <c r="AU201" s="184" t="s">
        <v>81</v>
      </c>
      <c r="AY201" s="18" t="s">
        <v>119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81</v>
      </c>
      <c r="BK201" s="185">
        <f>ROUND(I201*H201,2)</f>
        <v>0</v>
      </c>
      <c r="BL201" s="18" t="s">
        <v>126</v>
      </c>
      <c r="BM201" s="184" t="s">
        <v>607</v>
      </c>
    </row>
    <row r="202" s="2" customFormat="1">
      <c r="A202" s="37"/>
      <c r="B202" s="38"/>
      <c r="C202" s="37"/>
      <c r="D202" s="186" t="s">
        <v>128</v>
      </c>
      <c r="E202" s="37"/>
      <c r="F202" s="187" t="s">
        <v>608</v>
      </c>
      <c r="G202" s="37"/>
      <c r="H202" s="37"/>
      <c r="I202" s="188"/>
      <c r="J202" s="37"/>
      <c r="K202" s="37"/>
      <c r="L202" s="38"/>
      <c r="M202" s="189"/>
      <c r="N202" s="190"/>
      <c r="O202" s="76"/>
      <c r="P202" s="76"/>
      <c r="Q202" s="76"/>
      <c r="R202" s="76"/>
      <c r="S202" s="76"/>
      <c r="T202" s="77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128</v>
      </c>
      <c r="AU202" s="18" t="s">
        <v>81</v>
      </c>
    </row>
    <row r="203" s="2" customFormat="1" ht="21.75" customHeight="1">
      <c r="A203" s="37"/>
      <c r="B203" s="171"/>
      <c r="C203" s="172" t="s">
        <v>295</v>
      </c>
      <c r="D203" s="172" t="s">
        <v>122</v>
      </c>
      <c r="E203" s="173" t="s">
        <v>609</v>
      </c>
      <c r="F203" s="174" t="s">
        <v>610</v>
      </c>
      <c r="G203" s="175" t="s">
        <v>308</v>
      </c>
      <c r="H203" s="176">
        <v>1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38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126</v>
      </c>
      <c r="AT203" s="184" t="s">
        <v>122</v>
      </c>
      <c r="AU203" s="184" t="s">
        <v>81</v>
      </c>
      <c r="AY203" s="18" t="s">
        <v>119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81</v>
      </c>
      <c r="BK203" s="185">
        <f>ROUND(I203*H203,2)</f>
        <v>0</v>
      </c>
      <c r="BL203" s="18" t="s">
        <v>126</v>
      </c>
      <c r="BM203" s="184" t="s">
        <v>611</v>
      </c>
    </row>
    <row r="204" s="2" customFormat="1">
      <c r="A204" s="37"/>
      <c r="B204" s="38"/>
      <c r="C204" s="37"/>
      <c r="D204" s="186" t="s">
        <v>128</v>
      </c>
      <c r="E204" s="37"/>
      <c r="F204" s="187" t="s">
        <v>612</v>
      </c>
      <c r="G204" s="37"/>
      <c r="H204" s="37"/>
      <c r="I204" s="188"/>
      <c r="J204" s="37"/>
      <c r="K204" s="37"/>
      <c r="L204" s="38"/>
      <c r="M204" s="189"/>
      <c r="N204" s="190"/>
      <c r="O204" s="76"/>
      <c r="P204" s="76"/>
      <c r="Q204" s="76"/>
      <c r="R204" s="76"/>
      <c r="S204" s="76"/>
      <c r="T204" s="7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8" t="s">
        <v>128</v>
      </c>
      <c r="AU204" s="18" t="s">
        <v>81</v>
      </c>
    </row>
    <row r="205" s="2" customFormat="1" ht="33" customHeight="1">
      <c r="A205" s="37"/>
      <c r="B205" s="171"/>
      <c r="C205" s="172" t="s">
        <v>300</v>
      </c>
      <c r="D205" s="172" t="s">
        <v>122</v>
      </c>
      <c r="E205" s="173" t="s">
        <v>613</v>
      </c>
      <c r="F205" s="174" t="s">
        <v>614</v>
      </c>
      <c r="G205" s="175" t="s">
        <v>169</v>
      </c>
      <c r="H205" s="176">
        <v>0.66000000000000003</v>
      </c>
      <c r="I205" s="177"/>
      <c r="J205" s="178">
        <f>ROUND(I205*H205,2)</f>
        <v>0</v>
      </c>
      <c r="K205" s="179"/>
      <c r="L205" s="38"/>
      <c r="M205" s="180" t="s">
        <v>1</v>
      </c>
      <c r="N205" s="181" t="s">
        <v>38</v>
      </c>
      <c r="O205" s="76"/>
      <c r="P205" s="182">
        <f>O205*H205</f>
        <v>0</v>
      </c>
      <c r="Q205" s="182">
        <v>0</v>
      </c>
      <c r="R205" s="182">
        <f>Q205*H205</f>
        <v>0</v>
      </c>
      <c r="S205" s="182">
        <v>0</v>
      </c>
      <c r="T205" s="183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4" t="s">
        <v>126</v>
      </c>
      <c r="AT205" s="184" t="s">
        <v>122</v>
      </c>
      <c r="AU205" s="184" t="s">
        <v>81</v>
      </c>
      <c r="AY205" s="18" t="s">
        <v>119</v>
      </c>
      <c r="BE205" s="185">
        <f>IF(N205="základní",J205,0)</f>
        <v>0</v>
      </c>
      <c r="BF205" s="185">
        <f>IF(N205="snížená",J205,0)</f>
        <v>0</v>
      </c>
      <c r="BG205" s="185">
        <f>IF(N205="zákl. přenesená",J205,0)</f>
        <v>0</v>
      </c>
      <c r="BH205" s="185">
        <f>IF(N205="sníž. přenesená",J205,0)</f>
        <v>0</v>
      </c>
      <c r="BI205" s="185">
        <f>IF(N205="nulová",J205,0)</f>
        <v>0</v>
      </c>
      <c r="BJ205" s="18" t="s">
        <v>81</v>
      </c>
      <c r="BK205" s="185">
        <f>ROUND(I205*H205,2)</f>
        <v>0</v>
      </c>
      <c r="BL205" s="18" t="s">
        <v>126</v>
      </c>
      <c r="BM205" s="184" t="s">
        <v>615</v>
      </c>
    </row>
    <row r="206" s="2" customFormat="1">
      <c r="A206" s="37"/>
      <c r="B206" s="38"/>
      <c r="C206" s="37"/>
      <c r="D206" s="186" t="s">
        <v>128</v>
      </c>
      <c r="E206" s="37"/>
      <c r="F206" s="187" t="s">
        <v>616</v>
      </c>
      <c r="G206" s="37"/>
      <c r="H206" s="37"/>
      <c r="I206" s="188"/>
      <c r="J206" s="37"/>
      <c r="K206" s="37"/>
      <c r="L206" s="38"/>
      <c r="M206" s="189"/>
      <c r="N206" s="190"/>
      <c r="O206" s="76"/>
      <c r="P206" s="76"/>
      <c r="Q206" s="76"/>
      <c r="R206" s="76"/>
      <c r="S206" s="76"/>
      <c r="T206" s="77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8" t="s">
        <v>128</v>
      </c>
      <c r="AU206" s="18" t="s">
        <v>81</v>
      </c>
    </row>
    <row r="207" s="2" customFormat="1" ht="21.75" customHeight="1">
      <c r="A207" s="37"/>
      <c r="B207" s="171"/>
      <c r="C207" s="172" t="s">
        <v>305</v>
      </c>
      <c r="D207" s="172" t="s">
        <v>122</v>
      </c>
      <c r="E207" s="173" t="s">
        <v>617</v>
      </c>
      <c r="F207" s="174" t="s">
        <v>618</v>
      </c>
      <c r="G207" s="175" t="s">
        <v>308</v>
      </c>
      <c r="H207" s="176">
        <v>1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38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126</v>
      </c>
      <c r="AT207" s="184" t="s">
        <v>122</v>
      </c>
      <c r="AU207" s="184" t="s">
        <v>81</v>
      </c>
      <c r="AY207" s="18" t="s">
        <v>119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81</v>
      </c>
      <c r="BK207" s="185">
        <f>ROUND(I207*H207,2)</f>
        <v>0</v>
      </c>
      <c r="BL207" s="18" t="s">
        <v>126</v>
      </c>
      <c r="BM207" s="184" t="s">
        <v>619</v>
      </c>
    </row>
    <row r="208" s="2" customFormat="1">
      <c r="A208" s="37"/>
      <c r="B208" s="38"/>
      <c r="C208" s="37"/>
      <c r="D208" s="186" t="s">
        <v>128</v>
      </c>
      <c r="E208" s="37"/>
      <c r="F208" s="187" t="s">
        <v>620</v>
      </c>
      <c r="G208" s="37"/>
      <c r="H208" s="37"/>
      <c r="I208" s="188"/>
      <c r="J208" s="37"/>
      <c r="K208" s="37"/>
      <c r="L208" s="38"/>
      <c r="M208" s="189"/>
      <c r="N208" s="190"/>
      <c r="O208" s="76"/>
      <c r="P208" s="76"/>
      <c r="Q208" s="76"/>
      <c r="R208" s="76"/>
      <c r="S208" s="76"/>
      <c r="T208" s="77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8" t="s">
        <v>128</v>
      </c>
      <c r="AU208" s="18" t="s">
        <v>81</v>
      </c>
    </row>
    <row r="209" s="2" customFormat="1" ht="16.5" customHeight="1">
      <c r="A209" s="37"/>
      <c r="B209" s="171"/>
      <c r="C209" s="172" t="s">
        <v>311</v>
      </c>
      <c r="D209" s="172" t="s">
        <v>122</v>
      </c>
      <c r="E209" s="173" t="s">
        <v>621</v>
      </c>
      <c r="F209" s="174" t="s">
        <v>622</v>
      </c>
      <c r="G209" s="175" t="s">
        <v>308</v>
      </c>
      <c r="H209" s="176">
        <v>1</v>
      </c>
      <c r="I209" s="177"/>
      <c r="J209" s="178">
        <f>ROUND(I209*H209,2)</f>
        <v>0</v>
      </c>
      <c r="K209" s="179"/>
      <c r="L209" s="38"/>
      <c r="M209" s="180" t="s">
        <v>1</v>
      </c>
      <c r="N209" s="181" t="s">
        <v>38</v>
      </c>
      <c r="O209" s="76"/>
      <c r="P209" s="182">
        <f>O209*H209</f>
        <v>0</v>
      </c>
      <c r="Q209" s="182">
        <v>0</v>
      </c>
      <c r="R209" s="182">
        <f>Q209*H209</f>
        <v>0</v>
      </c>
      <c r="S209" s="182">
        <v>0</v>
      </c>
      <c r="T209" s="183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84" t="s">
        <v>126</v>
      </c>
      <c r="AT209" s="184" t="s">
        <v>122</v>
      </c>
      <c r="AU209" s="184" t="s">
        <v>81</v>
      </c>
      <c r="AY209" s="18" t="s">
        <v>119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8" t="s">
        <v>81</v>
      </c>
      <c r="BK209" s="185">
        <f>ROUND(I209*H209,2)</f>
        <v>0</v>
      </c>
      <c r="BL209" s="18" t="s">
        <v>126</v>
      </c>
      <c r="BM209" s="184" t="s">
        <v>623</v>
      </c>
    </row>
    <row r="210" s="2" customFormat="1">
      <c r="A210" s="37"/>
      <c r="B210" s="38"/>
      <c r="C210" s="37"/>
      <c r="D210" s="186" t="s">
        <v>128</v>
      </c>
      <c r="E210" s="37"/>
      <c r="F210" s="187" t="s">
        <v>624</v>
      </c>
      <c r="G210" s="37"/>
      <c r="H210" s="37"/>
      <c r="I210" s="188"/>
      <c r="J210" s="37"/>
      <c r="K210" s="37"/>
      <c r="L210" s="38"/>
      <c r="M210" s="189"/>
      <c r="N210" s="190"/>
      <c r="O210" s="76"/>
      <c r="P210" s="76"/>
      <c r="Q210" s="76"/>
      <c r="R210" s="76"/>
      <c r="S210" s="76"/>
      <c r="T210" s="7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8" t="s">
        <v>128</v>
      </c>
      <c r="AU210" s="18" t="s">
        <v>81</v>
      </c>
    </row>
    <row r="211" s="2" customFormat="1" ht="21.75" customHeight="1">
      <c r="A211" s="37"/>
      <c r="B211" s="171"/>
      <c r="C211" s="172" t="s">
        <v>316</v>
      </c>
      <c r="D211" s="172" t="s">
        <v>122</v>
      </c>
      <c r="E211" s="173" t="s">
        <v>625</v>
      </c>
      <c r="F211" s="174" t="s">
        <v>626</v>
      </c>
      <c r="G211" s="175" t="s">
        <v>180</v>
      </c>
      <c r="H211" s="176">
        <v>190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126</v>
      </c>
      <c r="AT211" s="184" t="s">
        <v>122</v>
      </c>
      <c r="AU211" s="184" t="s">
        <v>81</v>
      </c>
      <c r="AY211" s="18" t="s">
        <v>119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81</v>
      </c>
      <c r="BK211" s="185">
        <f>ROUND(I211*H211,2)</f>
        <v>0</v>
      </c>
      <c r="BL211" s="18" t="s">
        <v>126</v>
      </c>
      <c r="BM211" s="184" t="s">
        <v>627</v>
      </c>
    </row>
    <row r="212" s="2" customFormat="1">
      <c r="A212" s="37"/>
      <c r="B212" s="38"/>
      <c r="C212" s="37"/>
      <c r="D212" s="186" t="s">
        <v>128</v>
      </c>
      <c r="E212" s="37"/>
      <c r="F212" s="187" t="s">
        <v>628</v>
      </c>
      <c r="G212" s="37"/>
      <c r="H212" s="37"/>
      <c r="I212" s="188"/>
      <c r="J212" s="37"/>
      <c r="K212" s="37"/>
      <c r="L212" s="38"/>
      <c r="M212" s="218"/>
      <c r="N212" s="219"/>
      <c r="O212" s="220"/>
      <c r="P212" s="220"/>
      <c r="Q212" s="220"/>
      <c r="R212" s="220"/>
      <c r="S212" s="220"/>
      <c r="T212" s="22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128</v>
      </c>
      <c r="AU212" s="18" t="s">
        <v>81</v>
      </c>
    </row>
    <row r="213" s="2" customFormat="1" ht="6.96" customHeight="1">
      <c r="A213" s="37"/>
      <c r="B213" s="59"/>
      <c r="C213" s="60"/>
      <c r="D213" s="60"/>
      <c r="E213" s="60"/>
      <c r="F213" s="60"/>
      <c r="G213" s="60"/>
      <c r="H213" s="60"/>
      <c r="I213" s="60"/>
      <c r="J213" s="60"/>
      <c r="K213" s="60"/>
      <c r="L213" s="38"/>
      <c r="M213" s="37"/>
      <c r="O213" s="37"/>
      <c r="P213" s="37"/>
      <c r="Q213" s="37"/>
      <c r="R213" s="37"/>
      <c r="S213" s="37"/>
      <c r="T213" s="37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</row>
  </sheetData>
  <autoFilter ref="C119:K21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93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26.25" customHeight="1">
      <c r="B7" s="21"/>
      <c r="E7" s="120" t="str">
        <f>'Rekapitulace stavby'!K6</f>
        <v>Oprava přejezdu P3675 v km 210,726 na trati Dobronín - Šlapanov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94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629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26. 1. 2021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ROUND(J119,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ROUND((SUM(BE119:BE179)),  2)</f>
        <v>0</v>
      </c>
      <c r="G33" s="37"/>
      <c r="H33" s="37"/>
      <c r="I33" s="127">
        <v>0.20999999999999999</v>
      </c>
      <c r="J33" s="126">
        <f>ROUND(((SUM(BE119:BE179))*I33),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26">
        <f>ROUND((SUM(BF119:BF179)),  2)</f>
        <v>0</v>
      </c>
      <c r="G34" s="37"/>
      <c r="H34" s="37"/>
      <c r="I34" s="127">
        <v>0.14999999999999999</v>
      </c>
      <c r="J34" s="126">
        <f>ROUND(((SUM(BF119:BF179))*I34),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ROUND((SUM(BG119:BG179)),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ROUND((SUM(BH119:BH179)),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ROUND((SUM(BI119:BI179)),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20" t="str">
        <f>E7</f>
        <v>Oprava přejezdu P3675 v km 210,726 na trati Dobronín - Šlapanov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94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2021-1-3 - Výměna prahové vpusti u P3674 v km 204,516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26. 1. 2021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97</v>
      </c>
      <c r="D94" s="128"/>
      <c r="E94" s="128"/>
      <c r="F94" s="128"/>
      <c r="G94" s="128"/>
      <c r="H94" s="128"/>
      <c r="I94" s="128"/>
      <c r="J94" s="137" t="s">
        <v>98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99</v>
      </c>
      <c r="D96" s="37"/>
      <c r="E96" s="37"/>
      <c r="F96" s="37"/>
      <c r="G96" s="37"/>
      <c r="H96" s="37"/>
      <c r="I96" s="37"/>
      <c r="J96" s="95">
        <f>J119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100</v>
      </c>
    </row>
    <row r="97" s="9" customFormat="1" ht="24.96" customHeight="1">
      <c r="A97" s="9"/>
      <c r="B97" s="139"/>
      <c r="C97" s="9"/>
      <c r="D97" s="140" t="s">
        <v>101</v>
      </c>
      <c r="E97" s="141"/>
      <c r="F97" s="141"/>
      <c r="G97" s="141"/>
      <c r="H97" s="141"/>
      <c r="I97" s="141"/>
      <c r="J97" s="142">
        <f>J120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102</v>
      </c>
      <c r="E98" s="145"/>
      <c r="F98" s="145"/>
      <c r="G98" s="145"/>
      <c r="H98" s="145"/>
      <c r="I98" s="145"/>
      <c r="J98" s="146">
        <f>J121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9"/>
      <c r="C99" s="9"/>
      <c r="D99" s="140" t="s">
        <v>103</v>
      </c>
      <c r="E99" s="141"/>
      <c r="F99" s="141"/>
      <c r="G99" s="141"/>
      <c r="H99" s="141"/>
      <c r="I99" s="141"/>
      <c r="J99" s="142">
        <f>J168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7"/>
      <c r="D100" s="37"/>
      <c r="E100" s="37"/>
      <c r="F100" s="37"/>
      <c r="G100" s="37"/>
      <c r="H100" s="37"/>
      <c r="I100" s="37"/>
      <c r="J100" s="37"/>
      <c r="K100" s="37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54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104</v>
      </c>
      <c r="D106" s="37"/>
      <c r="E106" s="37"/>
      <c r="F106" s="37"/>
      <c r="G106" s="37"/>
      <c r="H106" s="37"/>
      <c r="I106" s="37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7"/>
      <c r="D109" s="37"/>
      <c r="E109" s="120" t="str">
        <f>E7</f>
        <v>Oprava přejezdu P3675 v km 210,726 na trati Dobronín - Šlapanov</v>
      </c>
      <c r="F109" s="31"/>
      <c r="G109" s="31"/>
      <c r="H109" s="31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94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66" t="str">
        <f>E9</f>
        <v>2021-1-3 - Výměna prahové vpusti u P3674 v km 204,516</v>
      </c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7"/>
      <c r="E113" s="37"/>
      <c r="F113" s="26" t="str">
        <f>F12</f>
        <v xml:space="preserve"> </v>
      </c>
      <c r="G113" s="37"/>
      <c r="H113" s="37"/>
      <c r="I113" s="31" t="s">
        <v>22</v>
      </c>
      <c r="J113" s="68" t="str">
        <f>IF(J12="","",J12)</f>
        <v>26. 1. 2021</v>
      </c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7"/>
      <c r="E115" s="37"/>
      <c r="F115" s="26" t="str">
        <f>E15</f>
        <v xml:space="preserve"> </v>
      </c>
      <c r="G115" s="37"/>
      <c r="H115" s="37"/>
      <c r="I115" s="31" t="s">
        <v>29</v>
      </c>
      <c r="J115" s="35" t="str">
        <f>E21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27</v>
      </c>
      <c r="D116" s="37"/>
      <c r="E116" s="37"/>
      <c r="F116" s="26" t="str">
        <f>IF(E18="","",E18)</f>
        <v>Vyplň údaj</v>
      </c>
      <c r="G116" s="37"/>
      <c r="H116" s="37"/>
      <c r="I116" s="31" t="s">
        <v>31</v>
      </c>
      <c r="J116" s="35" t="str">
        <f>E24</f>
        <v xml:space="preserve"> </v>
      </c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47"/>
      <c r="B118" s="148"/>
      <c r="C118" s="149" t="s">
        <v>105</v>
      </c>
      <c r="D118" s="150" t="s">
        <v>58</v>
      </c>
      <c r="E118" s="150" t="s">
        <v>54</v>
      </c>
      <c r="F118" s="150" t="s">
        <v>55</v>
      </c>
      <c r="G118" s="150" t="s">
        <v>106</v>
      </c>
      <c r="H118" s="150" t="s">
        <v>107</v>
      </c>
      <c r="I118" s="150" t="s">
        <v>108</v>
      </c>
      <c r="J118" s="151" t="s">
        <v>98</v>
      </c>
      <c r="K118" s="152" t="s">
        <v>109</v>
      </c>
      <c r="L118" s="153"/>
      <c r="M118" s="85" t="s">
        <v>1</v>
      </c>
      <c r="N118" s="86" t="s">
        <v>37</v>
      </c>
      <c r="O118" s="86" t="s">
        <v>110</v>
      </c>
      <c r="P118" s="86" t="s">
        <v>111</v>
      </c>
      <c r="Q118" s="86" t="s">
        <v>112</v>
      </c>
      <c r="R118" s="86" t="s">
        <v>113</v>
      </c>
      <c r="S118" s="86" t="s">
        <v>114</v>
      </c>
      <c r="T118" s="87" t="s">
        <v>115</v>
      </c>
      <c r="U118" s="147"/>
      <c r="V118" s="147"/>
      <c r="W118" s="147"/>
      <c r="X118" s="147"/>
      <c r="Y118" s="147"/>
      <c r="Z118" s="147"/>
      <c r="AA118" s="147"/>
      <c r="AB118" s="147"/>
      <c r="AC118" s="147"/>
      <c r="AD118" s="147"/>
      <c r="AE118" s="147"/>
    </row>
    <row r="119" s="2" customFormat="1" ht="22.8" customHeight="1">
      <c r="A119" s="37"/>
      <c r="B119" s="38"/>
      <c r="C119" s="92" t="s">
        <v>116</v>
      </c>
      <c r="D119" s="37"/>
      <c r="E119" s="37"/>
      <c r="F119" s="37"/>
      <c r="G119" s="37"/>
      <c r="H119" s="37"/>
      <c r="I119" s="37"/>
      <c r="J119" s="154">
        <f>BK119</f>
        <v>0</v>
      </c>
      <c r="K119" s="37"/>
      <c r="L119" s="38"/>
      <c r="M119" s="88"/>
      <c r="N119" s="72"/>
      <c r="O119" s="89"/>
      <c r="P119" s="155">
        <f>P120+P168</f>
        <v>0</v>
      </c>
      <c r="Q119" s="89"/>
      <c r="R119" s="155">
        <f>R120+R168</f>
        <v>26.957252</v>
      </c>
      <c r="S119" s="89"/>
      <c r="T119" s="156">
        <f>T120+T168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8" t="s">
        <v>72</v>
      </c>
      <c r="AU119" s="18" t="s">
        <v>100</v>
      </c>
      <c r="BK119" s="157">
        <f>BK120+BK168</f>
        <v>0</v>
      </c>
    </row>
    <row r="120" s="12" customFormat="1" ht="25.92" customHeight="1">
      <c r="A120" s="12"/>
      <c r="B120" s="158"/>
      <c r="C120" s="12"/>
      <c r="D120" s="159" t="s">
        <v>72</v>
      </c>
      <c r="E120" s="160" t="s">
        <v>117</v>
      </c>
      <c r="F120" s="160" t="s">
        <v>118</v>
      </c>
      <c r="G120" s="12"/>
      <c r="H120" s="12"/>
      <c r="I120" s="161"/>
      <c r="J120" s="162">
        <f>BK120</f>
        <v>0</v>
      </c>
      <c r="K120" s="12"/>
      <c r="L120" s="158"/>
      <c r="M120" s="163"/>
      <c r="N120" s="164"/>
      <c r="O120" s="164"/>
      <c r="P120" s="165">
        <f>P121</f>
        <v>0</v>
      </c>
      <c r="Q120" s="164"/>
      <c r="R120" s="165">
        <f>R121</f>
        <v>26.957252</v>
      </c>
      <c r="S120" s="164"/>
      <c r="T120" s="166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9" t="s">
        <v>81</v>
      </c>
      <c r="AT120" s="167" t="s">
        <v>72</v>
      </c>
      <c r="AU120" s="167" t="s">
        <v>73</v>
      </c>
      <c r="AY120" s="159" t="s">
        <v>119</v>
      </c>
      <c r="BK120" s="168">
        <f>BK121</f>
        <v>0</v>
      </c>
    </row>
    <row r="121" s="12" customFormat="1" ht="22.8" customHeight="1">
      <c r="A121" s="12"/>
      <c r="B121" s="158"/>
      <c r="C121" s="12"/>
      <c r="D121" s="159" t="s">
        <v>72</v>
      </c>
      <c r="E121" s="169" t="s">
        <v>120</v>
      </c>
      <c r="F121" s="169" t="s">
        <v>121</v>
      </c>
      <c r="G121" s="12"/>
      <c r="H121" s="12"/>
      <c r="I121" s="161"/>
      <c r="J121" s="170">
        <f>BK121</f>
        <v>0</v>
      </c>
      <c r="K121" s="12"/>
      <c r="L121" s="158"/>
      <c r="M121" s="163"/>
      <c r="N121" s="164"/>
      <c r="O121" s="164"/>
      <c r="P121" s="165">
        <f>SUM(P122:P167)</f>
        <v>0</v>
      </c>
      <c r="Q121" s="164"/>
      <c r="R121" s="165">
        <f>SUM(R122:R167)</f>
        <v>26.957252</v>
      </c>
      <c r="S121" s="164"/>
      <c r="T121" s="166">
        <f>SUM(T122:T167)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9" t="s">
        <v>81</v>
      </c>
      <c r="AT121" s="167" t="s">
        <v>72</v>
      </c>
      <c r="AU121" s="167" t="s">
        <v>81</v>
      </c>
      <c r="AY121" s="159" t="s">
        <v>119</v>
      </c>
      <c r="BK121" s="168">
        <f>SUM(BK122:BK167)</f>
        <v>0</v>
      </c>
    </row>
    <row r="122" s="2" customFormat="1" ht="21.75" customHeight="1">
      <c r="A122" s="37"/>
      <c r="B122" s="171"/>
      <c r="C122" s="172" t="s">
        <v>81</v>
      </c>
      <c r="D122" s="172" t="s">
        <v>122</v>
      </c>
      <c r="E122" s="173" t="s">
        <v>630</v>
      </c>
      <c r="F122" s="174" t="s">
        <v>631</v>
      </c>
      <c r="G122" s="175" t="s">
        <v>263</v>
      </c>
      <c r="H122" s="176">
        <v>20</v>
      </c>
      <c r="I122" s="177"/>
      <c r="J122" s="178">
        <f>ROUND(I122*H122,2)</f>
        <v>0</v>
      </c>
      <c r="K122" s="179"/>
      <c r="L122" s="38"/>
      <c r="M122" s="180" t="s">
        <v>1</v>
      </c>
      <c r="N122" s="181" t="s">
        <v>38</v>
      </c>
      <c r="O122" s="76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4" t="s">
        <v>126</v>
      </c>
      <c r="AT122" s="184" t="s">
        <v>122</v>
      </c>
      <c r="AU122" s="184" t="s">
        <v>83</v>
      </c>
      <c r="AY122" s="18" t="s">
        <v>119</v>
      </c>
      <c r="BE122" s="185">
        <f>IF(N122="základní",J122,0)</f>
        <v>0</v>
      </c>
      <c r="BF122" s="185">
        <f>IF(N122="snížená",J122,0)</f>
        <v>0</v>
      </c>
      <c r="BG122" s="185">
        <f>IF(N122="zákl. přenesená",J122,0)</f>
        <v>0</v>
      </c>
      <c r="BH122" s="185">
        <f>IF(N122="sníž. přenesená",J122,0)</f>
        <v>0</v>
      </c>
      <c r="BI122" s="185">
        <f>IF(N122="nulová",J122,0)</f>
        <v>0</v>
      </c>
      <c r="BJ122" s="18" t="s">
        <v>81</v>
      </c>
      <c r="BK122" s="185">
        <f>ROUND(I122*H122,2)</f>
        <v>0</v>
      </c>
      <c r="BL122" s="18" t="s">
        <v>126</v>
      </c>
      <c r="BM122" s="184" t="s">
        <v>632</v>
      </c>
    </row>
    <row r="123" s="2" customFormat="1">
      <c r="A123" s="37"/>
      <c r="B123" s="38"/>
      <c r="C123" s="37"/>
      <c r="D123" s="186" t="s">
        <v>128</v>
      </c>
      <c r="E123" s="37"/>
      <c r="F123" s="187" t="s">
        <v>633</v>
      </c>
      <c r="G123" s="37"/>
      <c r="H123" s="37"/>
      <c r="I123" s="188"/>
      <c r="J123" s="37"/>
      <c r="K123" s="37"/>
      <c r="L123" s="38"/>
      <c r="M123" s="189"/>
      <c r="N123" s="190"/>
      <c r="O123" s="76"/>
      <c r="P123" s="76"/>
      <c r="Q123" s="76"/>
      <c r="R123" s="76"/>
      <c r="S123" s="76"/>
      <c r="T123" s="7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128</v>
      </c>
      <c r="AU123" s="18" t="s">
        <v>83</v>
      </c>
    </row>
    <row r="124" s="2" customFormat="1" ht="16.5" customHeight="1">
      <c r="A124" s="37"/>
      <c r="B124" s="171"/>
      <c r="C124" s="207" t="s">
        <v>83</v>
      </c>
      <c r="D124" s="207" t="s">
        <v>133</v>
      </c>
      <c r="E124" s="208" t="s">
        <v>322</v>
      </c>
      <c r="F124" s="209" t="s">
        <v>323</v>
      </c>
      <c r="G124" s="210" t="s">
        <v>136</v>
      </c>
      <c r="H124" s="211">
        <v>10.800000000000001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76"/>
      <c r="P124" s="182">
        <f>O124*H124</f>
        <v>0</v>
      </c>
      <c r="Q124" s="182">
        <v>1</v>
      </c>
      <c r="R124" s="182">
        <f>Q124*H124</f>
        <v>10.800000000000001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137</v>
      </c>
      <c r="AT124" s="184" t="s">
        <v>133</v>
      </c>
      <c r="AU124" s="184" t="s">
        <v>83</v>
      </c>
      <c r="AY124" s="18" t="s">
        <v>119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81</v>
      </c>
      <c r="BK124" s="185">
        <f>ROUND(I124*H124,2)</f>
        <v>0</v>
      </c>
      <c r="BL124" s="18" t="s">
        <v>126</v>
      </c>
      <c r="BM124" s="184" t="s">
        <v>634</v>
      </c>
    </row>
    <row r="125" s="2" customFormat="1">
      <c r="A125" s="37"/>
      <c r="B125" s="38"/>
      <c r="C125" s="37"/>
      <c r="D125" s="186" t="s">
        <v>128</v>
      </c>
      <c r="E125" s="37"/>
      <c r="F125" s="187" t="s">
        <v>323</v>
      </c>
      <c r="G125" s="37"/>
      <c r="H125" s="37"/>
      <c r="I125" s="188"/>
      <c r="J125" s="37"/>
      <c r="K125" s="37"/>
      <c r="L125" s="38"/>
      <c r="M125" s="189"/>
      <c r="N125" s="190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128</v>
      </c>
      <c r="AU125" s="18" t="s">
        <v>83</v>
      </c>
    </row>
    <row r="126" s="13" customFormat="1">
      <c r="A126" s="13"/>
      <c r="B126" s="191"/>
      <c r="C126" s="13"/>
      <c r="D126" s="186" t="s">
        <v>130</v>
      </c>
      <c r="E126" s="192" t="s">
        <v>1</v>
      </c>
      <c r="F126" s="193" t="s">
        <v>635</v>
      </c>
      <c r="G126" s="13"/>
      <c r="H126" s="194">
        <v>10.800000000000001</v>
      </c>
      <c r="I126" s="195"/>
      <c r="J126" s="13"/>
      <c r="K126" s="13"/>
      <c r="L126" s="191"/>
      <c r="M126" s="196"/>
      <c r="N126" s="197"/>
      <c r="O126" s="197"/>
      <c r="P126" s="197"/>
      <c r="Q126" s="197"/>
      <c r="R126" s="197"/>
      <c r="S126" s="197"/>
      <c r="T126" s="19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2" t="s">
        <v>130</v>
      </c>
      <c r="AU126" s="192" t="s">
        <v>83</v>
      </c>
      <c r="AV126" s="13" t="s">
        <v>83</v>
      </c>
      <c r="AW126" s="13" t="s">
        <v>30</v>
      </c>
      <c r="AX126" s="13" t="s">
        <v>81</v>
      </c>
      <c r="AY126" s="192" t="s">
        <v>119</v>
      </c>
    </row>
    <row r="127" s="2" customFormat="1" ht="21.75" customHeight="1">
      <c r="A127" s="37"/>
      <c r="B127" s="171"/>
      <c r="C127" s="172" t="s">
        <v>140</v>
      </c>
      <c r="D127" s="172" t="s">
        <v>122</v>
      </c>
      <c r="E127" s="173" t="s">
        <v>251</v>
      </c>
      <c r="F127" s="174" t="s">
        <v>252</v>
      </c>
      <c r="G127" s="175" t="s">
        <v>180</v>
      </c>
      <c r="H127" s="176">
        <v>40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38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126</v>
      </c>
      <c r="AT127" s="184" t="s">
        <v>122</v>
      </c>
      <c r="AU127" s="184" t="s">
        <v>83</v>
      </c>
      <c r="AY127" s="18" t="s">
        <v>119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81</v>
      </c>
      <c r="BK127" s="185">
        <f>ROUND(I127*H127,2)</f>
        <v>0</v>
      </c>
      <c r="BL127" s="18" t="s">
        <v>126</v>
      </c>
      <c r="BM127" s="184" t="s">
        <v>636</v>
      </c>
    </row>
    <row r="128" s="2" customFormat="1">
      <c r="A128" s="37"/>
      <c r="B128" s="38"/>
      <c r="C128" s="37"/>
      <c r="D128" s="186" t="s">
        <v>128</v>
      </c>
      <c r="E128" s="37"/>
      <c r="F128" s="187" t="s">
        <v>254</v>
      </c>
      <c r="G128" s="37"/>
      <c r="H128" s="37"/>
      <c r="I128" s="188"/>
      <c r="J128" s="37"/>
      <c r="K128" s="37"/>
      <c r="L128" s="38"/>
      <c r="M128" s="189"/>
      <c r="N128" s="190"/>
      <c r="O128" s="76"/>
      <c r="P128" s="76"/>
      <c r="Q128" s="76"/>
      <c r="R128" s="76"/>
      <c r="S128" s="76"/>
      <c r="T128" s="7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128</v>
      </c>
      <c r="AU128" s="18" t="s">
        <v>83</v>
      </c>
    </row>
    <row r="129" s="2" customFormat="1" ht="21.75" customHeight="1">
      <c r="A129" s="37"/>
      <c r="B129" s="171"/>
      <c r="C129" s="172" t="s">
        <v>126</v>
      </c>
      <c r="D129" s="172" t="s">
        <v>122</v>
      </c>
      <c r="E129" s="173" t="s">
        <v>256</v>
      </c>
      <c r="F129" s="174" t="s">
        <v>257</v>
      </c>
      <c r="G129" s="175" t="s">
        <v>180</v>
      </c>
      <c r="H129" s="176">
        <v>20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38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126</v>
      </c>
      <c r="AT129" s="184" t="s">
        <v>122</v>
      </c>
      <c r="AU129" s="184" t="s">
        <v>83</v>
      </c>
      <c r="AY129" s="18" t="s">
        <v>119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81</v>
      </c>
      <c r="BK129" s="185">
        <f>ROUND(I129*H129,2)</f>
        <v>0</v>
      </c>
      <c r="BL129" s="18" t="s">
        <v>126</v>
      </c>
      <c r="BM129" s="184" t="s">
        <v>637</v>
      </c>
    </row>
    <row r="130" s="2" customFormat="1">
      <c r="A130" s="37"/>
      <c r="B130" s="38"/>
      <c r="C130" s="37"/>
      <c r="D130" s="186" t="s">
        <v>128</v>
      </c>
      <c r="E130" s="37"/>
      <c r="F130" s="187" t="s">
        <v>259</v>
      </c>
      <c r="G130" s="37"/>
      <c r="H130" s="37"/>
      <c r="I130" s="188"/>
      <c r="J130" s="37"/>
      <c r="K130" s="37"/>
      <c r="L130" s="38"/>
      <c r="M130" s="189"/>
      <c r="N130" s="190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128</v>
      </c>
      <c r="AU130" s="18" t="s">
        <v>83</v>
      </c>
    </row>
    <row r="131" s="2" customFormat="1" ht="21.75" customHeight="1">
      <c r="A131" s="37"/>
      <c r="B131" s="171"/>
      <c r="C131" s="172" t="s">
        <v>120</v>
      </c>
      <c r="D131" s="172" t="s">
        <v>122</v>
      </c>
      <c r="E131" s="173" t="s">
        <v>261</v>
      </c>
      <c r="F131" s="174" t="s">
        <v>262</v>
      </c>
      <c r="G131" s="175" t="s">
        <v>263</v>
      </c>
      <c r="H131" s="176">
        <v>20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38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126</v>
      </c>
      <c r="AT131" s="184" t="s">
        <v>122</v>
      </c>
      <c r="AU131" s="184" t="s">
        <v>83</v>
      </c>
      <c r="AY131" s="18" t="s">
        <v>119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81</v>
      </c>
      <c r="BK131" s="185">
        <f>ROUND(I131*H131,2)</f>
        <v>0</v>
      </c>
      <c r="BL131" s="18" t="s">
        <v>126</v>
      </c>
      <c r="BM131" s="184" t="s">
        <v>638</v>
      </c>
    </row>
    <row r="132" s="2" customFormat="1">
      <c r="A132" s="37"/>
      <c r="B132" s="38"/>
      <c r="C132" s="37"/>
      <c r="D132" s="186" t="s">
        <v>128</v>
      </c>
      <c r="E132" s="37"/>
      <c r="F132" s="187" t="s">
        <v>265</v>
      </c>
      <c r="G132" s="37"/>
      <c r="H132" s="37"/>
      <c r="I132" s="188"/>
      <c r="J132" s="37"/>
      <c r="K132" s="37"/>
      <c r="L132" s="38"/>
      <c r="M132" s="189"/>
      <c r="N132" s="190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128</v>
      </c>
      <c r="AU132" s="18" t="s">
        <v>83</v>
      </c>
    </row>
    <row r="133" s="2" customFormat="1" ht="16.5" customHeight="1">
      <c r="A133" s="37"/>
      <c r="B133" s="171"/>
      <c r="C133" s="172" t="s">
        <v>154</v>
      </c>
      <c r="D133" s="172" t="s">
        <v>122</v>
      </c>
      <c r="E133" s="173" t="s">
        <v>273</v>
      </c>
      <c r="F133" s="174" t="s">
        <v>274</v>
      </c>
      <c r="G133" s="175" t="s">
        <v>1</v>
      </c>
      <c r="H133" s="176">
        <v>40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126</v>
      </c>
      <c r="AT133" s="184" t="s">
        <v>122</v>
      </c>
      <c r="AU133" s="184" t="s">
        <v>83</v>
      </c>
      <c r="AY133" s="18" t="s">
        <v>119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81</v>
      </c>
      <c r="BK133" s="185">
        <f>ROUND(I133*H133,2)</f>
        <v>0</v>
      </c>
      <c r="BL133" s="18" t="s">
        <v>126</v>
      </c>
      <c r="BM133" s="184" t="s">
        <v>639</v>
      </c>
    </row>
    <row r="134" s="2" customFormat="1">
      <c r="A134" s="37"/>
      <c r="B134" s="38"/>
      <c r="C134" s="37"/>
      <c r="D134" s="186" t="s">
        <v>128</v>
      </c>
      <c r="E134" s="37"/>
      <c r="F134" s="187" t="s">
        <v>274</v>
      </c>
      <c r="G134" s="37"/>
      <c r="H134" s="37"/>
      <c r="I134" s="188"/>
      <c r="J134" s="37"/>
      <c r="K134" s="37"/>
      <c r="L134" s="38"/>
      <c r="M134" s="189"/>
      <c r="N134" s="190"/>
      <c r="O134" s="76"/>
      <c r="P134" s="76"/>
      <c r="Q134" s="76"/>
      <c r="R134" s="76"/>
      <c r="S134" s="76"/>
      <c r="T134" s="7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128</v>
      </c>
      <c r="AU134" s="18" t="s">
        <v>83</v>
      </c>
    </row>
    <row r="135" s="13" customFormat="1">
      <c r="A135" s="13"/>
      <c r="B135" s="191"/>
      <c r="C135" s="13"/>
      <c r="D135" s="186" t="s">
        <v>130</v>
      </c>
      <c r="E135" s="192" t="s">
        <v>1</v>
      </c>
      <c r="F135" s="193" t="s">
        <v>640</v>
      </c>
      <c r="G135" s="13"/>
      <c r="H135" s="194">
        <v>40</v>
      </c>
      <c r="I135" s="195"/>
      <c r="J135" s="13"/>
      <c r="K135" s="13"/>
      <c r="L135" s="191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130</v>
      </c>
      <c r="AU135" s="192" t="s">
        <v>83</v>
      </c>
      <c r="AV135" s="13" t="s">
        <v>83</v>
      </c>
      <c r="AW135" s="13" t="s">
        <v>30</v>
      </c>
      <c r="AX135" s="13" t="s">
        <v>81</v>
      </c>
      <c r="AY135" s="192" t="s">
        <v>119</v>
      </c>
    </row>
    <row r="136" s="2" customFormat="1" ht="16.5" customHeight="1">
      <c r="A136" s="37"/>
      <c r="B136" s="171"/>
      <c r="C136" s="172" t="s">
        <v>159</v>
      </c>
      <c r="D136" s="172" t="s">
        <v>122</v>
      </c>
      <c r="E136" s="173" t="s">
        <v>278</v>
      </c>
      <c r="F136" s="174" t="s">
        <v>279</v>
      </c>
      <c r="G136" s="175" t="s">
        <v>1</v>
      </c>
      <c r="H136" s="176">
        <v>20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126</v>
      </c>
      <c r="AT136" s="184" t="s">
        <v>122</v>
      </c>
      <c r="AU136" s="184" t="s">
        <v>83</v>
      </c>
      <c r="AY136" s="18" t="s">
        <v>119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81</v>
      </c>
      <c r="BK136" s="185">
        <f>ROUND(I136*H136,2)</f>
        <v>0</v>
      </c>
      <c r="BL136" s="18" t="s">
        <v>126</v>
      </c>
      <c r="BM136" s="184" t="s">
        <v>641</v>
      </c>
    </row>
    <row r="137" s="2" customFormat="1">
      <c r="A137" s="37"/>
      <c r="B137" s="38"/>
      <c r="C137" s="37"/>
      <c r="D137" s="186" t="s">
        <v>128</v>
      </c>
      <c r="E137" s="37"/>
      <c r="F137" s="187" t="s">
        <v>279</v>
      </c>
      <c r="G137" s="37"/>
      <c r="H137" s="37"/>
      <c r="I137" s="188"/>
      <c r="J137" s="37"/>
      <c r="K137" s="37"/>
      <c r="L137" s="38"/>
      <c r="M137" s="189"/>
      <c r="N137" s="190"/>
      <c r="O137" s="76"/>
      <c r="P137" s="76"/>
      <c r="Q137" s="76"/>
      <c r="R137" s="76"/>
      <c r="S137" s="76"/>
      <c r="T137" s="7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128</v>
      </c>
      <c r="AU137" s="18" t="s">
        <v>83</v>
      </c>
    </row>
    <row r="138" s="2" customFormat="1" ht="16.5" customHeight="1">
      <c r="A138" s="37"/>
      <c r="B138" s="171"/>
      <c r="C138" s="207" t="s">
        <v>137</v>
      </c>
      <c r="D138" s="207" t="s">
        <v>133</v>
      </c>
      <c r="E138" s="208" t="s">
        <v>282</v>
      </c>
      <c r="F138" s="209" t="s">
        <v>283</v>
      </c>
      <c r="G138" s="210" t="s">
        <v>284</v>
      </c>
      <c r="H138" s="211">
        <v>15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137</v>
      </c>
      <c r="AT138" s="184" t="s">
        <v>133</v>
      </c>
      <c r="AU138" s="184" t="s">
        <v>83</v>
      </c>
      <c r="AY138" s="18" t="s">
        <v>119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81</v>
      </c>
      <c r="BK138" s="185">
        <f>ROUND(I138*H138,2)</f>
        <v>0</v>
      </c>
      <c r="BL138" s="18" t="s">
        <v>126</v>
      </c>
      <c r="BM138" s="184" t="s">
        <v>642</v>
      </c>
    </row>
    <row r="139" s="2" customFormat="1">
      <c r="A139" s="37"/>
      <c r="B139" s="38"/>
      <c r="C139" s="37"/>
      <c r="D139" s="186" t="s">
        <v>128</v>
      </c>
      <c r="E139" s="37"/>
      <c r="F139" s="187" t="s">
        <v>283</v>
      </c>
      <c r="G139" s="37"/>
      <c r="H139" s="37"/>
      <c r="I139" s="188"/>
      <c r="J139" s="37"/>
      <c r="K139" s="37"/>
      <c r="L139" s="38"/>
      <c r="M139" s="189"/>
      <c r="N139" s="190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128</v>
      </c>
      <c r="AU139" s="18" t="s">
        <v>83</v>
      </c>
    </row>
    <row r="140" s="2" customFormat="1" ht="21.75" customHeight="1">
      <c r="A140" s="37"/>
      <c r="B140" s="171"/>
      <c r="C140" s="207" t="s">
        <v>166</v>
      </c>
      <c r="D140" s="207" t="s">
        <v>133</v>
      </c>
      <c r="E140" s="208" t="s">
        <v>287</v>
      </c>
      <c r="F140" s="209" t="s">
        <v>288</v>
      </c>
      <c r="G140" s="210" t="s">
        <v>136</v>
      </c>
      <c r="H140" s="211">
        <v>2.5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76"/>
      <c r="P140" s="182">
        <f>O140*H140</f>
        <v>0</v>
      </c>
      <c r="Q140" s="182">
        <v>1</v>
      </c>
      <c r="R140" s="182">
        <f>Q140*H140</f>
        <v>2.5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137</v>
      </c>
      <c r="AT140" s="184" t="s">
        <v>133</v>
      </c>
      <c r="AU140" s="184" t="s">
        <v>83</v>
      </c>
      <c r="AY140" s="18" t="s">
        <v>119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81</v>
      </c>
      <c r="BK140" s="185">
        <f>ROUND(I140*H140,2)</f>
        <v>0</v>
      </c>
      <c r="BL140" s="18" t="s">
        <v>126</v>
      </c>
      <c r="BM140" s="184" t="s">
        <v>643</v>
      </c>
    </row>
    <row r="141" s="2" customFormat="1">
      <c r="A141" s="37"/>
      <c r="B141" s="38"/>
      <c r="C141" s="37"/>
      <c r="D141" s="186" t="s">
        <v>128</v>
      </c>
      <c r="E141" s="37"/>
      <c r="F141" s="187" t="s">
        <v>288</v>
      </c>
      <c r="G141" s="37"/>
      <c r="H141" s="37"/>
      <c r="I141" s="188"/>
      <c r="J141" s="37"/>
      <c r="K141" s="37"/>
      <c r="L141" s="38"/>
      <c r="M141" s="189"/>
      <c r="N141" s="190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128</v>
      </c>
      <c r="AU141" s="18" t="s">
        <v>83</v>
      </c>
    </row>
    <row r="142" s="13" customFormat="1">
      <c r="A142" s="13"/>
      <c r="B142" s="191"/>
      <c r="C142" s="13"/>
      <c r="D142" s="186" t="s">
        <v>130</v>
      </c>
      <c r="E142" s="192" t="s">
        <v>1</v>
      </c>
      <c r="F142" s="193" t="s">
        <v>644</v>
      </c>
      <c r="G142" s="13"/>
      <c r="H142" s="194">
        <v>2.5</v>
      </c>
      <c r="I142" s="195"/>
      <c r="J142" s="13"/>
      <c r="K142" s="13"/>
      <c r="L142" s="191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130</v>
      </c>
      <c r="AU142" s="192" t="s">
        <v>83</v>
      </c>
      <c r="AV142" s="13" t="s">
        <v>83</v>
      </c>
      <c r="AW142" s="13" t="s">
        <v>30</v>
      </c>
      <c r="AX142" s="13" t="s">
        <v>73</v>
      </c>
      <c r="AY142" s="192" t="s">
        <v>119</v>
      </c>
    </row>
    <row r="143" s="14" customFormat="1">
      <c r="A143" s="14"/>
      <c r="B143" s="199"/>
      <c r="C143" s="14"/>
      <c r="D143" s="186" t="s">
        <v>130</v>
      </c>
      <c r="E143" s="200" t="s">
        <v>1</v>
      </c>
      <c r="F143" s="201" t="s">
        <v>132</v>
      </c>
      <c r="G143" s="14"/>
      <c r="H143" s="202">
        <v>2.5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130</v>
      </c>
      <c r="AU143" s="200" t="s">
        <v>83</v>
      </c>
      <c r="AV143" s="14" t="s">
        <v>126</v>
      </c>
      <c r="AW143" s="14" t="s">
        <v>30</v>
      </c>
      <c r="AX143" s="14" t="s">
        <v>81</v>
      </c>
      <c r="AY143" s="200" t="s">
        <v>119</v>
      </c>
    </row>
    <row r="144" s="2" customFormat="1" ht="21.75" customHeight="1">
      <c r="A144" s="37"/>
      <c r="B144" s="171"/>
      <c r="C144" s="207" t="s">
        <v>172</v>
      </c>
      <c r="D144" s="207" t="s">
        <v>133</v>
      </c>
      <c r="E144" s="208" t="s">
        <v>292</v>
      </c>
      <c r="F144" s="209" t="s">
        <v>293</v>
      </c>
      <c r="G144" s="210" t="s">
        <v>136</v>
      </c>
      <c r="H144" s="211">
        <v>2.5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76"/>
      <c r="P144" s="182">
        <f>O144*H144</f>
        <v>0</v>
      </c>
      <c r="Q144" s="182">
        <v>1</v>
      </c>
      <c r="R144" s="182">
        <f>Q144*H144</f>
        <v>2.5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137</v>
      </c>
      <c r="AT144" s="184" t="s">
        <v>133</v>
      </c>
      <c r="AU144" s="184" t="s">
        <v>83</v>
      </c>
      <c r="AY144" s="18" t="s">
        <v>119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81</v>
      </c>
      <c r="BK144" s="185">
        <f>ROUND(I144*H144,2)</f>
        <v>0</v>
      </c>
      <c r="BL144" s="18" t="s">
        <v>126</v>
      </c>
      <c r="BM144" s="184" t="s">
        <v>645</v>
      </c>
    </row>
    <row r="145" s="2" customFormat="1">
      <c r="A145" s="37"/>
      <c r="B145" s="38"/>
      <c r="C145" s="37"/>
      <c r="D145" s="186" t="s">
        <v>128</v>
      </c>
      <c r="E145" s="37"/>
      <c r="F145" s="187" t="s">
        <v>293</v>
      </c>
      <c r="G145" s="37"/>
      <c r="H145" s="37"/>
      <c r="I145" s="188"/>
      <c r="J145" s="37"/>
      <c r="K145" s="37"/>
      <c r="L145" s="38"/>
      <c r="M145" s="189"/>
      <c r="N145" s="190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128</v>
      </c>
      <c r="AU145" s="18" t="s">
        <v>83</v>
      </c>
    </row>
    <row r="146" s="13" customFormat="1">
      <c r="A146" s="13"/>
      <c r="B146" s="191"/>
      <c r="C146" s="13"/>
      <c r="D146" s="186" t="s">
        <v>130</v>
      </c>
      <c r="E146" s="192" t="s">
        <v>1</v>
      </c>
      <c r="F146" s="193" t="s">
        <v>644</v>
      </c>
      <c r="G146" s="13"/>
      <c r="H146" s="194">
        <v>2.5</v>
      </c>
      <c r="I146" s="195"/>
      <c r="J146" s="13"/>
      <c r="K146" s="13"/>
      <c r="L146" s="191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130</v>
      </c>
      <c r="AU146" s="192" t="s">
        <v>83</v>
      </c>
      <c r="AV146" s="13" t="s">
        <v>83</v>
      </c>
      <c r="AW146" s="13" t="s">
        <v>30</v>
      </c>
      <c r="AX146" s="13" t="s">
        <v>73</v>
      </c>
      <c r="AY146" s="192" t="s">
        <v>119</v>
      </c>
    </row>
    <row r="147" s="14" customFormat="1">
      <c r="A147" s="14"/>
      <c r="B147" s="199"/>
      <c r="C147" s="14"/>
      <c r="D147" s="186" t="s">
        <v>130</v>
      </c>
      <c r="E147" s="200" t="s">
        <v>1</v>
      </c>
      <c r="F147" s="201" t="s">
        <v>132</v>
      </c>
      <c r="G147" s="14"/>
      <c r="H147" s="202">
        <v>2.5</v>
      </c>
      <c r="I147" s="203"/>
      <c r="J147" s="14"/>
      <c r="K147" s="14"/>
      <c r="L147" s="199"/>
      <c r="M147" s="204"/>
      <c r="N147" s="205"/>
      <c r="O147" s="205"/>
      <c r="P147" s="205"/>
      <c r="Q147" s="205"/>
      <c r="R147" s="205"/>
      <c r="S147" s="205"/>
      <c r="T147" s="20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0" t="s">
        <v>130</v>
      </c>
      <c r="AU147" s="200" t="s">
        <v>83</v>
      </c>
      <c r="AV147" s="14" t="s">
        <v>126</v>
      </c>
      <c r="AW147" s="14" t="s">
        <v>30</v>
      </c>
      <c r="AX147" s="14" t="s">
        <v>81</v>
      </c>
      <c r="AY147" s="200" t="s">
        <v>119</v>
      </c>
    </row>
    <row r="148" s="2" customFormat="1" ht="21.75" customHeight="1">
      <c r="A148" s="37"/>
      <c r="B148" s="171"/>
      <c r="C148" s="207" t="s">
        <v>177</v>
      </c>
      <c r="D148" s="207" t="s">
        <v>133</v>
      </c>
      <c r="E148" s="208" t="s">
        <v>296</v>
      </c>
      <c r="F148" s="209" t="s">
        <v>297</v>
      </c>
      <c r="G148" s="210" t="s">
        <v>136</v>
      </c>
      <c r="H148" s="211">
        <v>5</v>
      </c>
      <c r="I148" s="212"/>
      <c r="J148" s="213">
        <f>ROUND(I148*H148,2)</f>
        <v>0</v>
      </c>
      <c r="K148" s="214"/>
      <c r="L148" s="215"/>
      <c r="M148" s="216" t="s">
        <v>1</v>
      </c>
      <c r="N148" s="217" t="s">
        <v>38</v>
      </c>
      <c r="O148" s="76"/>
      <c r="P148" s="182">
        <f>O148*H148</f>
        <v>0</v>
      </c>
      <c r="Q148" s="182">
        <v>1</v>
      </c>
      <c r="R148" s="182">
        <f>Q148*H148</f>
        <v>5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137</v>
      </c>
      <c r="AT148" s="184" t="s">
        <v>133</v>
      </c>
      <c r="AU148" s="184" t="s">
        <v>83</v>
      </c>
      <c r="AY148" s="18" t="s">
        <v>119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81</v>
      </c>
      <c r="BK148" s="185">
        <f>ROUND(I148*H148,2)</f>
        <v>0</v>
      </c>
      <c r="BL148" s="18" t="s">
        <v>126</v>
      </c>
      <c r="BM148" s="184" t="s">
        <v>646</v>
      </c>
    </row>
    <row r="149" s="2" customFormat="1">
      <c r="A149" s="37"/>
      <c r="B149" s="38"/>
      <c r="C149" s="37"/>
      <c r="D149" s="186" t="s">
        <v>128</v>
      </c>
      <c r="E149" s="37"/>
      <c r="F149" s="187" t="s">
        <v>297</v>
      </c>
      <c r="G149" s="37"/>
      <c r="H149" s="37"/>
      <c r="I149" s="188"/>
      <c r="J149" s="37"/>
      <c r="K149" s="37"/>
      <c r="L149" s="38"/>
      <c r="M149" s="189"/>
      <c r="N149" s="190"/>
      <c r="O149" s="76"/>
      <c r="P149" s="76"/>
      <c r="Q149" s="76"/>
      <c r="R149" s="76"/>
      <c r="S149" s="76"/>
      <c r="T149" s="7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128</v>
      </c>
      <c r="AU149" s="18" t="s">
        <v>83</v>
      </c>
    </row>
    <row r="150" s="13" customFormat="1">
      <c r="A150" s="13"/>
      <c r="B150" s="191"/>
      <c r="C150" s="13"/>
      <c r="D150" s="186" t="s">
        <v>130</v>
      </c>
      <c r="E150" s="192" t="s">
        <v>1</v>
      </c>
      <c r="F150" s="193" t="s">
        <v>647</v>
      </c>
      <c r="G150" s="13"/>
      <c r="H150" s="194">
        <v>5</v>
      </c>
      <c r="I150" s="195"/>
      <c r="J150" s="13"/>
      <c r="K150" s="13"/>
      <c r="L150" s="191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130</v>
      </c>
      <c r="AU150" s="192" t="s">
        <v>83</v>
      </c>
      <c r="AV150" s="13" t="s">
        <v>83</v>
      </c>
      <c r="AW150" s="13" t="s">
        <v>30</v>
      </c>
      <c r="AX150" s="13" t="s">
        <v>73</v>
      </c>
      <c r="AY150" s="192" t="s">
        <v>119</v>
      </c>
    </row>
    <row r="151" s="14" customFormat="1">
      <c r="A151" s="14"/>
      <c r="B151" s="199"/>
      <c r="C151" s="14"/>
      <c r="D151" s="186" t="s">
        <v>130</v>
      </c>
      <c r="E151" s="200" t="s">
        <v>1</v>
      </c>
      <c r="F151" s="201" t="s">
        <v>132</v>
      </c>
      <c r="G151" s="14"/>
      <c r="H151" s="202">
        <v>5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130</v>
      </c>
      <c r="AU151" s="200" t="s">
        <v>83</v>
      </c>
      <c r="AV151" s="14" t="s">
        <v>126</v>
      </c>
      <c r="AW151" s="14" t="s">
        <v>30</v>
      </c>
      <c r="AX151" s="14" t="s">
        <v>81</v>
      </c>
      <c r="AY151" s="200" t="s">
        <v>119</v>
      </c>
    </row>
    <row r="152" s="2" customFormat="1" ht="33" customHeight="1">
      <c r="A152" s="37"/>
      <c r="B152" s="171"/>
      <c r="C152" s="172" t="s">
        <v>183</v>
      </c>
      <c r="D152" s="172" t="s">
        <v>122</v>
      </c>
      <c r="E152" s="173" t="s">
        <v>301</v>
      </c>
      <c r="F152" s="174" t="s">
        <v>302</v>
      </c>
      <c r="G152" s="175" t="s">
        <v>263</v>
      </c>
      <c r="H152" s="176">
        <v>20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38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126</v>
      </c>
      <c r="AT152" s="184" t="s">
        <v>122</v>
      </c>
      <c r="AU152" s="184" t="s">
        <v>83</v>
      </c>
      <c r="AY152" s="18" t="s">
        <v>119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81</v>
      </c>
      <c r="BK152" s="185">
        <f>ROUND(I152*H152,2)</f>
        <v>0</v>
      </c>
      <c r="BL152" s="18" t="s">
        <v>126</v>
      </c>
      <c r="BM152" s="184" t="s">
        <v>648</v>
      </c>
    </row>
    <row r="153" s="2" customFormat="1">
      <c r="A153" s="37"/>
      <c r="B153" s="38"/>
      <c r="C153" s="37"/>
      <c r="D153" s="186" t="s">
        <v>128</v>
      </c>
      <c r="E153" s="37"/>
      <c r="F153" s="187" t="s">
        <v>304</v>
      </c>
      <c r="G153" s="37"/>
      <c r="H153" s="37"/>
      <c r="I153" s="188"/>
      <c r="J153" s="37"/>
      <c r="K153" s="37"/>
      <c r="L153" s="38"/>
      <c r="M153" s="189"/>
      <c r="N153" s="190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128</v>
      </c>
      <c r="AU153" s="18" t="s">
        <v>83</v>
      </c>
    </row>
    <row r="154" s="2" customFormat="1" ht="21.75" customHeight="1">
      <c r="A154" s="37"/>
      <c r="B154" s="171"/>
      <c r="C154" s="172" t="s">
        <v>188</v>
      </c>
      <c r="D154" s="172" t="s">
        <v>122</v>
      </c>
      <c r="E154" s="173" t="s">
        <v>649</v>
      </c>
      <c r="F154" s="174" t="s">
        <v>650</v>
      </c>
      <c r="G154" s="175" t="s">
        <v>180</v>
      </c>
      <c r="H154" s="176">
        <v>2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38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126</v>
      </c>
      <c r="AT154" s="184" t="s">
        <v>122</v>
      </c>
      <c r="AU154" s="184" t="s">
        <v>83</v>
      </c>
      <c r="AY154" s="18" t="s">
        <v>119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81</v>
      </c>
      <c r="BK154" s="185">
        <f>ROUND(I154*H154,2)</f>
        <v>0</v>
      </c>
      <c r="BL154" s="18" t="s">
        <v>126</v>
      </c>
      <c r="BM154" s="184" t="s">
        <v>651</v>
      </c>
    </row>
    <row r="155" s="2" customFormat="1">
      <c r="A155" s="37"/>
      <c r="B155" s="38"/>
      <c r="C155" s="37"/>
      <c r="D155" s="186" t="s">
        <v>128</v>
      </c>
      <c r="E155" s="37"/>
      <c r="F155" s="187" t="s">
        <v>652</v>
      </c>
      <c r="G155" s="37"/>
      <c r="H155" s="37"/>
      <c r="I155" s="188"/>
      <c r="J155" s="37"/>
      <c r="K155" s="37"/>
      <c r="L155" s="38"/>
      <c r="M155" s="189"/>
      <c r="N155" s="190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128</v>
      </c>
      <c r="AU155" s="18" t="s">
        <v>83</v>
      </c>
    </row>
    <row r="156" s="2" customFormat="1" ht="21.75" customHeight="1">
      <c r="A156" s="37"/>
      <c r="B156" s="171"/>
      <c r="C156" s="172" t="s">
        <v>192</v>
      </c>
      <c r="D156" s="172" t="s">
        <v>122</v>
      </c>
      <c r="E156" s="173" t="s">
        <v>653</v>
      </c>
      <c r="F156" s="174" t="s">
        <v>654</v>
      </c>
      <c r="G156" s="175" t="s">
        <v>180</v>
      </c>
      <c r="H156" s="176">
        <v>2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126</v>
      </c>
      <c r="AT156" s="184" t="s">
        <v>122</v>
      </c>
      <c r="AU156" s="184" t="s">
        <v>83</v>
      </c>
      <c r="AY156" s="18" t="s">
        <v>119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81</v>
      </c>
      <c r="BK156" s="185">
        <f>ROUND(I156*H156,2)</f>
        <v>0</v>
      </c>
      <c r="BL156" s="18" t="s">
        <v>126</v>
      </c>
      <c r="BM156" s="184" t="s">
        <v>655</v>
      </c>
    </row>
    <row r="157" s="2" customFormat="1">
      <c r="A157" s="37"/>
      <c r="B157" s="38"/>
      <c r="C157" s="37"/>
      <c r="D157" s="186" t="s">
        <v>128</v>
      </c>
      <c r="E157" s="37"/>
      <c r="F157" s="187" t="s">
        <v>656</v>
      </c>
      <c r="G157" s="37"/>
      <c r="H157" s="37"/>
      <c r="I157" s="188"/>
      <c r="J157" s="37"/>
      <c r="K157" s="37"/>
      <c r="L157" s="38"/>
      <c r="M157" s="189"/>
      <c r="N157" s="190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128</v>
      </c>
      <c r="AU157" s="18" t="s">
        <v>83</v>
      </c>
    </row>
    <row r="158" s="2" customFormat="1" ht="21.75" customHeight="1">
      <c r="A158" s="37"/>
      <c r="B158" s="171"/>
      <c r="C158" s="172" t="s">
        <v>8</v>
      </c>
      <c r="D158" s="172" t="s">
        <v>122</v>
      </c>
      <c r="E158" s="173" t="s">
        <v>657</v>
      </c>
      <c r="F158" s="174" t="s">
        <v>658</v>
      </c>
      <c r="G158" s="175" t="s">
        <v>180</v>
      </c>
      <c r="H158" s="176">
        <v>10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126</v>
      </c>
      <c r="AT158" s="184" t="s">
        <v>122</v>
      </c>
      <c r="AU158" s="184" t="s">
        <v>83</v>
      </c>
      <c r="AY158" s="18" t="s">
        <v>119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81</v>
      </c>
      <c r="BK158" s="185">
        <f>ROUND(I158*H158,2)</f>
        <v>0</v>
      </c>
      <c r="BL158" s="18" t="s">
        <v>126</v>
      </c>
      <c r="BM158" s="184" t="s">
        <v>659</v>
      </c>
    </row>
    <row r="159" s="2" customFormat="1">
      <c r="A159" s="37"/>
      <c r="B159" s="38"/>
      <c r="C159" s="37"/>
      <c r="D159" s="186" t="s">
        <v>128</v>
      </c>
      <c r="E159" s="37"/>
      <c r="F159" s="187" t="s">
        <v>660</v>
      </c>
      <c r="G159" s="37"/>
      <c r="H159" s="37"/>
      <c r="I159" s="188"/>
      <c r="J159" s="37"/>
      <c r="K159" s="37"/>
      <c r="L159" s="38"/>
      <c r="M159" s="189"/>
      <c r="N159" s="190"/>
      <c r="O159" s="76"/>
      <c r="P159" s="76"/>
      <c r="Q159" s="76"/>
      <c r="R159" s="76"/>
      <c r="S159" s="76"/>
      <c r="T159" s="7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128</v>
      </c>
      <c r="AU159" s="18" t="s">
        <v>83</v>
      </c>
    </row>
    <row r="160" s="2" customFormat="1" ht="21.75" customHeight="1">
      <c r="A160" s="37"/>
      <c r="B160" s="171"/>
      <c r="C160" s="207" t="s">
        <v>201</v>
      </c>
      <c r="D160" s="207" t="s">
        <v>133</v>
      </c>
      <c r="E160" s="208" t="s">
        <v>661</v>
      </c>
      <c r="F160" s="209" t="s">
        <v>662</v>
      </c>
      <c r="G160" s="210" t="s">
        <v>125</v>
      </c>
      <c r="H160" s="211">
        <v>0.078</v>
      </c>
      <c r="I160" s="212"/>
      <c r="J160" s="213">
        <f>ROUND(I160*H160,2)</f>
        <v>0</v>
      </c>
      <c r="K160" s="214"/>
      <c r="L160" s="215"/>
      <c r="M160" s="216" t="s">
        <v>1</v>
      </c>
      <c r="N160" s="217" t="s">
        <v>38</v>
      </c>
      <c r="O160" s="76"/>
      <c r="P160" s="182">
        <f>O160*H160</f>
        <v>0</v>
      </c>
      <c r="Q160" s="182">
        <v>2.234</v>
      </c>
      <c r="R160" s="182">
        <f>Q160*H160</f>
        <v>0.17425199999999999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137</v>
      </c>
      <c r="AT160" s="184" t="s">
        <v>133</v>
      </c>
      <c r="AU160" s="184" t="s">
        <v>83</v>
      </c>
      <c r="AY160" s="18" t="s">
        <v>119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81</v>
      </c>
      <c r="BK160" s="185">
        <f>ROUND(I160*H160,2)</f>
        <v>0</v>
      </c>
      <c r="BL160" s="18" t="s">
        <v>126</v>
      </c>
      <c r="BM160" s="184" t="s">
        <v>663</v>
      </c>
    </row>
    <row r="161" s="2" customFormat="1">
      <c r="A161" s="37"/>
      <c r="B161" s="38"/>
      <c r="C161" s="37"/>
      <c r="D161" s="186" t="s">
        <v>128</v>
      </c>
      <c r="E161" s="37"/>
      <c r="F161" s="187" t="s">
        <v>662</v>
      </c>
      <c r="G161" s="37"/>
      <c r="H161" s="37"/>
      <c r="I161" s="188"/>
      <c r="J161" s="37"/>
      <c r="K161" s="37"/>
      <c r="L161" s="38"/>
      <c r="M161" s="189"/>
      <c r="N161" s="190"/>
      <c r="O161" s="76"/>
      <c r="P161" s="76"/>
      <c r="Q161" s="76"/>
      <c r="R161" s="76"/>
      <c r="S161" s="76"/>
      <c r="T161" s="7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128</v>
      </c>
      <c r="AU161" s="18" t="s">
        <v>83</v>
      </c>
    </row>
    <row r="162" s="13" customFormat="1">
      <c r="A162" s="13"/>
      <c r="B162" s="191"/>
      <c r="C162" s="13"/>
      <c r="D162" s="186" t="s">
        <v>130</v>
      </c>
      <c r="E162" s="192" t="s">
        <v>1</v>
      </c>
      <c r="F162" s="193" t="s">
        <v>664</v>
      </c>
      <c r="G162" s="13"/>
      <c r="H162" s="194">
        <v>0.078</v>
      </c>
      <c r="I162" s="195"/>
      <c r="J162" s="13"/>
      <c r="K162" s="13"/>
      <c r="L162" s="191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130</v>
      </c>
      <c r="AU162" s="192" t="s">
        <v>83</v>
      </c>
      <c r="AV162" s="13" t="s">
        <v>83</v>
      </c>
      <c r="AW162" s="13" t="s">
        <v>30</v>
      </c>
      <c r="AX162" s="13" t="s">
        <v>81</v>
      </c>
      <c r="AY162" s="192" t="s">
        <v>119</v>
      </c>
    </row>
    <row r="163" s="2" customFormat="1" ht="21.75" customHeight="1">
      <c r="A163" s="37"/>
      <c r="B163" s="171"/>
      <c r="C163" s="207" t="s">
        <v>206</v>
      </c>
      <c r="D163" s="207" t="s">
        <v>133</v>
      </c>
      <c r="E163" s="208" t="s">
        <v>665</v>
      </c>
      <c r="F163" s="209" t="s">
        <v>666</v>
      </c>
      <c r="G163" s="210" t="s">
        <v>125</v>
      </c>
      <c r="H163" s="211">
        <v>2</v>
      </c>
      <c r="I163" s="212"/>
      <c r="J163" s="213">
        <f>ROUND(I163*H163,2)</f>
        <v>0</v>
      </c>
      <c r="K163" s="214"/>
      <c r="L163" s="215"/>
      <c r="M163" s="216" t="s">
        <v>1</v>
      </c>
      <c r="N163" s="217" t="s">
        <v>38</v>
      </c>
      <c r="O163" s="76"/>
      <c r="P163" s="182">
        <f>O163*H163</f>
        <v>0</v>
      </c>
      <c r="Q163" s="182">
        <v>2.4289999999999998</v>
      </c>
      <c r="R163" s="182">
        <f>Q163*H163</f>
        <v>4.8579999999999997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137</v>
      </c>
      <c r="AT163" s="184" t="s">
        <v>133</v>
      </c>
      <c r="AU163" s="184" t="s">
        <v>83</v>
      </c>
      <c r="AY163" s="18" t="s">
        <v>119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81</v>
      </c>
      <c r="BK163" s="185">
        <f>ROUND(I163*H163,2)</f>
        <v>0</v>
      </c>
      <c r="BL163" s="18" t="s">
        <v>126</v>
      </c>
      <c r="BM163" s="184" t="s">
        <v>667</v>
      </c>
    </row>
    <row r="164" s="2" customFormat="1">
      <c r="A164" s="37"/>
      <c r="B164" s="38"/>
      <c r="C164" s="37"/>
      <c r="D164" s="186" t="s">
        <v>128</v>
      </c>
      <c r="E164" s="37"/>
      <c r="F164" s="187" t="s">
        <v>666</v>
      </c>
      <c r="G164" s="37"/>
      <c r="H164" s="37"/>
      <c r="I164" s="188"/>
      <c r="J164" s="37"/>
      <c r="K164" s="37"/>
      <c r="L164" s="38"/>
      <c r="M164" s="189"/>
      <c r="N164" s="190"/>
      <c r="O164" s="76"/>
      <c r="P164" s="76"/>
      <c r="Q164" s="76"/>
      <c r="R164" s="76"/>
      <c r="S164" s="76"/>
      <c r="T164" s="7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128</v>
      </c>
      <c r="AU164" s="18" t="s">
        <v>83</v>
      </c>
    </row>
    <row r="165" s="13" customFormat="1">
      <c r="A165" s="13"/>
      <c r="B165" s="191"/>
      <c r="C165" s="13"/>
      <c r="D165" s="186" t="s">
        <v>130</v>
      </c>
      <c r="E165" s="192" t="s">
        <v>1</v>
      </c>
      <c r="F165" s="193" t="s">
        <v>668</v>
      </c>
      <c r="G165" s="13"/>
      <c r="H165" s="194">
        <v>2</v>
      </c>
      <c r="I165" s="195"/>
      <c r="J165" s="13"/>
      <c r="K165" s="13"/>
      <c r="L165" s="191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130</v>
      </c>
      <c r="AU165" s="192" t="s">
        <v>83</v>
      </c>
      <c r="AV165" s="13" t="s">
        <v>83</v>
      </c>
      <c r="AW165" s="13" t="s">
        <v>30</v>
      </c>
      <c r="AX165" s="13" t="s">
        <v>81</v>
      </c>
      <c r="AY165" s="192" t="s">
        <v>119</v>
      </c>
    </row>
    <row r="166" s="2" customFormat="1" ht="21.75" customHeight="1">
      <c r="A166" s="37"/>
      <c r="B166" s="171"/>
      <c r="C166" s="207" t="s">
        <v>212</v>
      </c>
      <c r="D166" s="207" t="s">
        <v>133</v>
      </c>
      <c r="E166" s="208" t="s">
        <v>669</v>
      </c>
      <c r="F166" s="209" t="s">
        <v>670</v>
      </c>
      <c r="G166" s="210" t="s">
        <v>195</v>
      </c>
      <c r="H166" s="211">
        <v>1</v>
      </c>
      <c r="I166" s="212"/>
      <c r="J166" s="213">
        <f>ROUND(I166*H166,2)</f>
        <v>0</v>
      </c>
      <c r="K166" s="214"/>
      <c r="L166" s="215"/>
      <c r="M166" s="216" t="s">
        <v>1</v>
      </c>
      <c r="N166" s="217" t="s">
        <v>38</v>
      </c>
      <c r="O166" s="76"/>
      <c r="P166" s="182">
        <f>O166*H166</f>
        <v>0</v>
      </c>
      <c r="Q166" s="182">
        <v>1.125</v>
      </c>
      <c r="R166" s="182">
        <f>Q166*H166</f>
        <v>1.125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137</v>
      </c>
      <c r="AT166" s="184" t="s">
        <v>133</v>
      </c>
      <c r="AU166" s="184" t="s">
        <v>83</v>
      </c>
      <c r="AY166" s="18" t="s">
        <v>119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81</v>
      </c>
      <c r="BK166" s="185">
        <f>ROUND(I166*H166,2)</f>
        <v>0</v>
      </c>
      <c r="BL166" s="18" t="s">
        <v>126</v>
      </c>
      <c r="BM166" s="184" t="s">
        <v>671</v>
      </c>
    </row>
    <row r="167" s="2" customFormat="1">
      <c r="A167" s="37"/>
      <c r="B167" s="38"/>
      <c r="C167" s="37"/>
      <c r="D167" s="186" t="s">
        <v>128</v>
      </c>
      <c r="E167" s="37"/>
      <c r="F167" s="187" t="s">
        <v>672</v>
      </c>
      <c r="G167" s="37"/>
      <c r="H167" s="37"/>
      <c r="I167" s="188"/>
      <c r="J167" s="37"/>
      <c r="K167" s="37"/>
      <c r="L167" s="38"/>
      <c r="M167" s="189"/>
      <c r="N167" s="190"/>
      <c r="O167" s="76"/>
      <c r="P167" s="76"/>
      <c r="Q167" s="76"/>
      <c r="R167" s="76"/>
      <c r="S167" s="76"/>
      <c r="T167" s="7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128</v>
      </c>
      <c r="AU167" s="18" t="s">
        <v>83</v>
      </c>
    </row>
    <row r="168" s="12" customFormat="1" ht="25.92" customHeight="1">
      <c r="A168" s="12"/>
      <c r="B168" s="158"/>
      <c r="C168" s="12"/>
      <c r="D168" s="159" t="s">
        <v>72</v>
      </c>
      <c r="E168" s="160" t="s">
        <v>341</v>
      </c>
      <c r="F168" s="160" t="s">
        <v>342</v>
      </c>
      <c r="G168" s="12"/>
      <c r="H168" s="12"/>
      <c r="I168" s="161"/>
      <c r="J168" s="162">
        <f>BK168</f>
        <v>0</v>
      </c>
      <c r="K168" s="12"/>
      <c r="L168" s="158"/>
      <c r="M168" s="163"/>
      <c r="N168" s="164"/>
      <c r="O168" s="164"/>
      <c r="P168" s="165">
        <f>SUM(P169:P179)</f>
        <v>0</v>
      </c>
      <c r="Q168" s="164"/>
      <c r="R168" s="165">
        <f>SUM(R169:R179)</f>
        <v>0</v>
      </c>
      <c r="S168" s="164"/>
      <c r="T168" s="166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126</v>
      </c>
      <c r="AT168" s="167" t="s">
        <v>72</v>
      </c>
      <c r="AU168" s="167" t="s">
        <v>73</v>
      </c>
      <c r="AY168" s="159" t="s">
        <v>119</v>
      </c>
      <c r="BK168" s="168">
        <f>SUM(BK169:BK179)</f>
        <v>0</v>
      </c>
    </row>
    <row r="169" s="2" customFormat="1" ht="44.25" customHeight="1">
      <c r="A169" s="37"/>
      <c r="B169" s="171"/>
      <c r="C169" s="172" t="s">
        <v>217</v>
      </c>
      <c r="D169" s="172" t="s">
        <v>122</v>
      </c>
      <c r="E169" s="173" t="s">
        <v>344</v>
      </c>
      <c r="F169" s="174" t="s">
        <v>345</v>
      </c>
      <c r="G169" s="175" t="s">
        <v>136</v>
      </c>
      <c r="H169" s="176">
        <v>29.132000000000001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38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346</v>
      </c>
      <c r="AT169" s="184" t="s">
        <v>122</v>
      </c>
      <c r="AU169" s="184" t="s">
        <v>81</v>
      </c>
      <c r="AY169" s="18" t="s">
        <v>119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81</v>
      </c>
      <c r="BK169" s="185">
        <f>ROUND(I169*H169,2)</f>
        <v>0</v>
      </c>
      <c r="BL169" s="18" t="s">
        <v>346</v>
      </c>
      <c r="BM169" s="184" t="s">
        <v>673</v>
      </c>
    </row>
    <row r="170" s="2" customFormat="1">
      <c r="A170" s="37"/>
      <c r="B170" s="38"/>
      <c r="C170" s="37"/>
      <c r="D170" s="186" t="s">
        <v>128</v>
      </c>
      <c r="E170" s="37"/>
      <c r="F170" s="187" t="s">
        <v>348</v>
      </c>
      <c r="G170" s="37"/>
      <c r="H170" s="37"/>
      <c r="I170" s="188"/>
      <c r="J170" s="37"/>
      <c r="K170" s="37"/>
      <c r="L170" s="38"/>
      <c r="M170" s="189"/>
      <c r="N170" s="190"/>
      <c r="O170" s="76"/>
      <c r="P170" s="76"/>
      <c r="Q170" s="76"/>
      <c r="R170" s="76"/>
      <c r="S170" s="76"/>
      <c r="T170" s="7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128</v>
      </c>
      <c r="AU170" s="18" t="s">
        <v>81</v>
      </c>
    </row>
    <row r="171" s="13" customFormat="1">
      <c r="A171" s="13"/>
      <c r="B171" s="191"/>
      <c r="C171" s="13"/>
      <c r="D171" s="186" t="s">
        <v>130</v>
      </c>
      <c r="E171" s="192" t="s">
        <v>1</v>
      </c>
      <c r="F171" s="193" t="s">
        <v>674</v>
      </c>
      <c r="G171" s="13"/>
      <c r="H171" s="194">
        <v>29.132000000000001</v>
      </c>
      <c r="I171" s="195"/>
      <c r="J171" s="13"/>
      <c r="K171" s="13"/>
      <c r="L171" s="191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130</v>
      </c>
      <c r="AU171" s="192" t="s">
        <v>81</v>
      </c>
      <c r="AV171" s="13" t="s">
        <v>83</v>
      </c>
      <c r="AW171" s="13" t="s">
        <v>30</v>
      </c>
      <c r="AX171" s="13" t="s">
        <v>81</v>
      </c>
      <c r="AY171" s="192" t="s">
        <v>119</v>
      </c>
    </row>
    <row r="172" s="2" customFormat="1" ht="21.75" customHeight="1">
      <c r="A172" s="37"/>
      <c r="B172" s="171"/>
      <c r="C172" s="172" t="s">
        <v>222</v>
      </c>
      <c r="D172" s="172" t="s">
        <v>122</v>
      </c>
      <c r="E172" s="173" t="s">
        <v>369</v>
      </c>
      <c r="F172" s="174" t="s">
        <v>370</v>
      </c>
      <c r="G172" s="175" t="s">
        <v>136</v>
      </c>
      <c r="H172" s="176">
        <v>11.5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38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346</v>
      </c>
      <c r="AT172" s="184" t="s">
        <v>122</v>
      </c>
      <c r="AU172" s="184" t="s">
        <v>81</v>
      </c>
      <c r="AY172" s="18" t="s">
        <v>119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81</v>
      </c>
      <c r="BK172" s="185">
        <f>ROUND(I172*H172,2)</f>
        <v>0</v>
      </c>
      <c r="BL172" s="18" t="s">
        <v>346</v>
      </c>
      <c r="BM172" s="184" t="s">
        <v>675</v>
      </c>
    </row>
    <row r="173" s="2" customFormat="1">
      <c r="A173" s="37"/>
      <c r="B173" s="38"/>
      <c r="C173" s="37"/>
      <c r="D173" s="186" t="s">
        <v>128</v>
      </c>
      <c r="E173" s="37"/>
      <c r="F173" s="187" t="s">
        <v>372</v>
      </c>
      <c r="G173" s="37"/>
      <c r="H173" s="37"/>
      <c r="I173" s="188"/>
      <c r="J173" s="37"/>
      <c r="K173" s="37"/>
      <c r="L173" s="38"/>
      <c r="M173" s="189"/>
      <c r="N173" s="190"/>
      <c r="O173" s="76"/>
      <c r="P173" s="76"/>
      <c r="Q173" s="76"/>
      <c r="R173" s="76"/>
      <c r="S173" s="76"/>
      <c r="T173" s="7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128</v>
      </c>
      <c r="AU173" s="18" t="s">
        <v>81</v>
      </c>
    </row>
    <row r="174" s="13" customFormat="1">
      <c r="A174" s="13"/>
      <c r="B174" s="191"/>
      <c r="C174" s="13"/>
      <c r="D174" s="186" t="s">
        <v>130</v>
      </c>
      <c r="E174" s="192" t="s">
        <v>1</v>
      </c>
      <c r="F174" s="193" t="s">
        <v>676</v>
      </c>
      <c r="G174" s="13"/>
      <c r="H174" s="194">
        <v>11.5</v>
      </c>
      <c r="I174" s="195"/>
      <c r="J174" s="13"/>
      <c r="K174" s="13"/>
      <c r="L174" s="191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130</v>
      </c>
      <c r="AU174" s="192" t="s">
        <v>81</v>
      </c>
      <c r="AV174" s="13" t="s">
        <v>83</v>
      </c>
      <c r="AW174" s="13" t="s">
        <v>30</v>
      </c>
      <c r="AX174" s="13" t="s">
        <v>81</v>
      </c>
      <c r="AY174" s="192" t="s">
        <v>119</v>
      </c>
    </row>
    <row r="175" s="2" customFormat="1" ht="21.75" customHeight="1">
      <c r="A175" s="37"/>
      <c r="B175" s="171"/>
      <c r="C175" s="172" t="s">
        <v>7</v>
      </c>
      <c r="D175" s="172" t="s">
        <v>122</v>
      </c>
      <c r="E175" s="173" t="s">
        <v>385</v>
      </c>
      <c r="F175" s="174" t="s">
        <v>386</v>
      </c>
      <c r="G175" s="175" t="s">
        <v>136</v>
      </c>
      <c r="H175" s="176">
        <v>11.5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346</v>
      </c>
      <c r="AT175" s="184" t="s">
        <v>122</v>
      </c>
      <c r="AU175" s="184" t="s">
        <v>81</v>
      </c>
      <c r="AY175" s="18" t="s">
        <v>119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81</v>
      </c>
      <c r="BK175" s="185">
        <f>ROUND(I175*H175,2)</f>
        <v>0</v>
      </c>
      <c r="BL175" s="18" t="s">
        <v>346</v>
      </c>
      <c r="BM175" s="184" t="s">
        <v>677</v>
      </c>
    </row>
    <row r="176" s="2" customFormat="1">
      <c r="A176" s="37"/>
      <c r="B176" s="38"/>
      <c r="C176" s="37"/>
      <c r="D176" s="186" t="s">
        <v>128</v>
      </c>
      <c r="E176" s="37"/>
      <c r="F176" s="187" t="s">
        <v>388</v>
      </c>
      <c r="G176" s="37"/>
      <c r="H176" s="37"/>
      <c r="I176" s="188"/>
      <c r="J176" s="37"/>
      <c r="K176" s="37"/>
      <c r="L176" s="38"/>
      <c r="M176" s="189"/>
      <c r="N176" s="190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128</v>
      </c>
      <c r="AU176" s="18" t="s">
        <v>81</v>
      </c>
    </row>
    <row r="177" s="13" customFormat="1">
      <c r="A177" s="13"/>
      <c r="B177" s="191"/>
      <c r="C177" s="13"/>
      <c r="D177" s="186" t="s">
        <v>130</v>
      </c>
      <c r="E177" s="192" t="s">
        <v>1</v>
      </c>
      <c r="F177" s="193" t="s">
        <v>676</v>
      </c>
      <c r="G177" s="13"/>
      <c r="H177" s="194">
        <v>11.5</v>
      </c>
      <c r="I177" s="195"/>
      <c r="J177" s="13"/>
      <c r="K177" s="13"/>
      <c r="L177" s="191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130</v>
      </c>
      <c r="AU177" s="192" t="s">
        <v>81</v>
      </c>
      <c r="AV177" s="13" t="s">
        <v>83</v>
      </c>
      <c r="AW177" s="13" t="s">
        <v>30</v>
      </c>
      <c r="AX177" s="13" t="s">
        <v>81</v>
      </c>
      <c r="AY177" s="192" t="s">
        <v>119</v>
      </c>
    </row>
    <row r="178" s="2" customFormat="1" ht="16.5" customHeight="1">
      <c r="A178" s="37"/>
      <c r="B178" s="171"/>
      <c r="C178" s="172" t="s">
        <v>231</v>
      </c>
      <c r="D178" s="172" t="s">
        <v>122</v>
      </c>
      <c r="E178" s="173" t="s">
        <v>678</v>
      </c>
      <c r="F178" s="174" t="s">
        <v>679</v>
      </c>
      <c r="G178" s="175" t="s">
        <v>136</v>
      </c>
      <c r="H178" s="176">
        <v>0.90000000000000002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346</v>
      </c>
      <c r="AT178" s="184" t="s">
        <v>122</v>
      </c>
      <c r="AU178" s="184" t="s">
        <v>81</v>
      </c>
      <c r="AY178" s="18" t="s">
        <v>119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81</v>
      </c>
      <c r="BK178" s="185">
        <f>ROUND(I178*H178,2)</f>
        <v>0</v>
      </c>
      <c r="BL178" s="18" t="s">
        <v>346</v>
      </c>
      <c r="BM178" s="184" t="s">
        <v>680</v>
      </c>
    </row>
    <row r="179" s="2" customFormat="1">
      <c r="A179" s="37"/>
      <c r="B179" s="38"/>
      <c r="C179" s="37"/>
      <c r="D179" s="186" t="s">
        <v>128</v>
      </c>
      <c r="E179" s="37"/>
      <c r="F179" s="187" t="s">
        <v>681</v>
      </c>
      <c r="G179" s="37"/>
      <c r="H179" s="37"/>
      <c r="I179" s="188"/>
      <c r="J179" s="37"/>
      <c r="K179" s="37"/>
      <c r="L179" s="38"/>
      <c r="M179" s="218"/>
      <c r="N179" s="219"/>
      <c r="O179" s="220"/>
      <c r="P179" s="220"/>
      <c r="Q179" s="220"/>
      <c r="R179" s="220"/>
      <c r="S179" s="220"/>
      <c r="T179" s="22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128</v>
      </c>
      <c r="AU179" s="18" t="s">
        <v>81</v>
      </c>
    </row>
    <row r="180" s="2" customFormat="1" ht="6.96" customHeight="1">
      <c r="A180" s="37"/>
      <c r="B180" s="59"/>
      <c r="C180" s="60"/>
      <c r="D180" s="60"/>
      <c r="E180" s="60"/>
      <c r="F180" s="60"/>
      <c r="G180" s="60"/>
      <c r="H180" s="60"/>
      <c r="I180" s="60"/>
      <c r="J180" s="60"/>
      <c r="K180" s="60"/>
      <c r="L180" s="38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autoFilter ref="C118:K17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Teplá Lucie</dc:creator>
  <cp:lastModifiedBy>Teplá Lucie</cp:lastModifiedBy>
  <dcterms:created xsi:type="dcterms:W3CDTF">2021-02-15T07:09:58Z</dcterms:created>
  <dcterms:modified xsi:type="dcterms:W3CDTF">2021-02-15T07:10:01Z</dcterms:modified>
</cp:coreProperties>
</file>